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образование" sheetId="3" r:id="rId1"/>
    <sheet name="соц защита населения" sheetId="4" r:id="rId2"/>
    <sheet name="культура" sheetId="8" r:id="rId3"/>
    <sheet name="спорт" sheetId="9" r:id="rId4"/>
    <sheet name="прочие" sheetId="7" r:id="rId5"/>
  </sheets>
  <externalReferences>
    <externalReference r:id="rId6"/>
  </externalReferences>
  <definedNames>
    <definedName name="_xlnm.Print_Area" localSheetId="2">культура!$A$1:$L$26</definedName>
    <definedName name="_xlnm.Print_Area" localSheetId="0">образование!$A$1:$L$309</definedName>
    <definedName name="_xlnm.Print_Area" localSheetId="4">прочие!$A$1:$L$17</definedName>
    <definedName name="_xlnm.Print_Area" localSheetId="1">'соц защита населения'!$A$1:$L$19</definedName>
    <definedName name="_xlnm.Print_Area" localSheetId="3">спорт!$A$1:$L$17</definedName>
  </definedNames>
  <calcPr calcId="125725"/>
</workbook>
</file>

<file path=xl/calcChain.xml><?xml version="1.0" encoding="utf-8"?>
<calcChain xmlns="http://schemas.openxmlformats.org/spreadsheetml/2006/main">
  <c r="H16" i="9"/>
  <c r="F16"/>
  <c r="G300" i="3"/>
  <c r="G299"/>
  <c r="F23" i="8" l="1"/>
  <c r="F22"/>
  <c r="F21"/>
  <c r="F20"/>
  <c r="F19"/>
  <c r="F18"/>
  <c r="F17"/>
  <c r="F16"/>
  <c r="F15"/>
  <c r="F14"/>
  <c r="F13"/>
  <c r="F12"/>
  <c r="F11"/>
  <c r="F10"/>
  <c r="F264" i="3" l="1"/>
  <c r="F262"/>
  <c r="F168"/>
  <c r="F166" s="1"/>
  <c r="G167" s="1"/>
  <c r="F167"/>
  <c r="F299"/>
  <c r="G289"/>
  <c r="K297"/>
  <c r="J297"/>
  <c r="H297"/>
  <c r="F297"/>
  <c r="F296"/>
  <c r="K295"/>
  <c r="J295"/>
  <c r="H295"/>
  <c r="F295"/>
  <c r="F294"/>
  <c r="K293"/>
  <c r="J293"/>
  <c r="H293"/>
  <c r="F293"/>
  <c r="K291"/>
  <c r="J291"/>
  <c r="H291"/>
  <c r="F291"/>
  <c r="F290"/>
  <c r="K289"/>
  <c r="J289"/>
  <c r="H289"/>
  <c r="F289"/>
  <c r="F288"/>
  <c r="K287"/>
  <c r="J287"/>
  <c r="H287"/>
  <c r="F287"/>
  <c r="F286"/>
  <c r="K285"/>
  <c r="J285"/>
  <c r="H285"/>
  <c r="F285"/>
  <c r="F284"/>
  <c r="K283"/>
  <c r="J283"/>
  <c r="H283"/>
  <c r="F283"/>
  <c r="K281"/>
  <c r="J281"/>
  <c r="H281"/>
  <c r="F281"/>
  <c r="K279"/>
  <c r="J279"/>
  <c r="H279"/>
  <c r="F279"/>
  <c r="K277"/>
  <c r="J277"/>
  <c r="H277"/>
  <c r="F277"/>
  <c r="F276"/>
  <c r="K275"/>
  <c r="J275"/>
  <c r="H275"/>
  <c r="F275"/>
  <c r="K273"/>
  <c r="J273"/>
  <c r="H273"/>
  <c r="F273"/>
  <c r="K271"/>
  <c r="J271"/>
  <c r="H271"/>
  <c r="F271"/>
  <c r="F270"/>
  <c r="K269"/>
  <c r="J269"/>
  <c r="H269"/>
  <c r="F269"/>
  <c r="K261"/>
  <c r="J261"/>
  <c r="H261"/>
  <c r="F261"/>
  <c r="K260"/>
  <c r="J260"/>
  <c r="H260"/>
  <c r="F260"/>
  <c r="K259"/>
  <c r="J259"/>
  <c r="H259"/>
  <c r="F259"/>
  <c r="K258"/>
  <c r="J258"/>
  <c r="H258"/>
  <c r="F258"/>
  <c r="K257"/>
  <c r="J257"/>
  <c r="H257"/>
  <c r="F257"/>
  <c r="K256"/>
  <c r="J256"/>
  <c r="H256"/>
  <c r="F256"/>
  <c r="K255"/>
  <c r="J255"/>
  <c r="H255"/>
  <c r="F255"/>
  <c r="K254"/>
  <c r="J254"/>
  <c r="H254"/>
  <c r="F254"/>
  <c r="K253"/>
  <c r="J253"/>
  <c r="H253"/>
  <c r="F253"/>
  <c r="K252"/>
  <c r="J252"/>
  <c r="H252"/>
  <c r="F252"/>
  <c r="K251"/>
  <c r="J251"/>
  <c r="H251"/>
  <c r="F251"/>
  <c r="K250"/>
  <c r="J250"/>
  <c r="H250"/>
  <c r="F250"/>
  <c r="K249"/>
  <c r="J249"/>
  <c r="H249"/>
  <c r="F249"/>
  <c r="K248"/>
  <c r="J248"/>
  <c r="H248"/>
  <c r="F248"/>
  <c r="K247"/>
  <c r="J247"/>
  <c r="H247"/>
  <c r="F247"/>
  <c r="K246"/>
  <c r="J246"/>
  <c r="H246"/>
  <c r="F246"/>
  <c r="K245"/>
  <c r="J245"/>
  <c r="H245"/>
  <c r="F245"/>
  <c r="K244"/>
  <c r="J244"/>
  <c r="H244"/>
  <c r="F244"/>
  <c r="K243"/>
  <c r="J243"/>
  <c r="H243"/>
  <c r="F243"/>
  <c r="K242"/>
  <c r="J242"/>
  <c r="H242"/>
  <c r="F242"/>
  <c r="K241"/>
  <c r="J241"/>
  <c r="H241"/>
  <c r="F241"/>
  <c r="K240"/>
  <c r="J240"/>
  <c r="H240"/>
  <c r="F240"/>
  <c r="K239"/>
  <c r="J239"/>
  <c r="H239"/>
  <c r="F239"/>
  <c r="K238"/>
  <c r="J238"/>
  <c r="H238"/>
  <c r="F238"/>
  <c r="K237"/>
  <c r="J237"/>
  <c r="H237"/>
  <c r="F237"/>
  <c r="K236"/>
  <c r="J236"/>
  <c r="H236"/>
  <c r="F236"/>
  <c r="K235"/>
  <c r="J235"/>
  <c r="H235"/>
  <c r="F235"/>
  <c r="K234"/>
  <c r="J234"/>
  <c r="H234"/>
  <c r="F234"/>
  <c r="K233"/>
  <c r="J233"/>
  <c r="H233"/>
  <c r="F233"/>
  <c r="K232"/>
  <c r="J232"/>
  <c r="H232"/>
  <c r="F232"/>
  <c r="K231"/>
  <c r="J231"/>
  <c r="H231"/>
  <c r="F231"/>
  <c r="K230"/>
  <c r="J230"/>
  <c r="H230"/>
  <c r="F230"/>
  <c r="K229"/>
  <c r="J229"/>
  <c r="H229"/>
  <c r="F229"/>
  <c r="K228"/>
  <c r="J228"/>
  <c r="H228"/>
  <c r="F228"/>
  <c r="K227"/>
  <c r="J227"/>
  <c r="H227"/>
  <c r="F227"/>
  <c r="K226"/>
  <c r="J226"/>
  <c r="H226"/>
  <c r="F226"/>
  <c r="K225"/>
  <c r="J225"/>
  <c r="H225"/>
  <c r="F225"/>
  <c r="K224"/>
  <c r="J224"/>
  <c r="H224"/>
  <c r="F224"/>
  <c r="K223"/>
  <c r="J223"/>
  <c r="H223"/>
  <c r="F223"/>
  <c r="K222"/>
  <c r="J222"/>
  <c r="H222"/>
  <c r="F222"/>
  <c r="K221"/>
  <c r="J221"/>
  <c r="H221"/>
  <c r="F221"/>
  <c r="K220"/>
  <c r="J220"/>
  <c r="H220"/>
  <c r="F220"/>
  <c r="K219"/>
  <c r="J219"/>
  <c r="H219"/>
  <c r="F219"/>
  <c r="K218"/>
  <c r="J218"/>
  <c r="H218"/>
  <c r="F218"/>
  <c r="K217"/>
  <c r="J217"/>
  <c r="H217"/>
  <c r="F217"/>
  <c r="K216"/>
  <c r="J216"/>
  <c r="H216"/>
  <c r="F216"/>
  <c r="K215"/>
  <c r="J215"/>
  <c r="H215"/>
  <c r="F215"/>
  <c r="K214"/>
  <c r="J214"/>
  <c r="H214"/>
  <c r="F214"/>
  <c r="K213"/>
  <c r="J213"/>
  <c r="H213"/>
  <c r="F213"/>
  <c r="K212"/>
  <c r="J212"/>
  <c r="H212"/>
  <c r="F212"/>
  <c r="K211"/>
  <c r="J211"/>
  <c r="H211"/>
  <c r="F211"/>
  <c r="K210"/>
  <c r="J210"/>
  <c r="H210"/>
  <c r="F210"/>
  <c r="K209"/>
  <c r="J209"/>
  <c r="H209"/>
  <c r="F209"/>
  <c r="K208"/>
  <c r="J208"/>
  <c r="H208"/>
  <c r="F208"/>
  <c r="K207"/>
  <c r="J207"/>
  <c r="H207"/>
  <c r="F207"/>
  <c r="K206"/>
  <c r="J206"/>
  <c r="H206"/>
  <c r="F206"/>
  <c r="K205"/>
  <c r="J205"/>
  <c r="H205"/>
  <c r="F205"/>
  <c r="K204"/>
  <c r="J204"/>
  <c r="H204"/>
  <c r="F204"/>
  <c r="K203"/>
  <c r="J203"/>
  <c r="H203"/>
  <c r="F203"/>
  <c r="K202"/>
  <c r="J202"/>
  <c r="H202"/>
  <c r="F202"/>
  <c r="K201"/>
  <c r="J201"/>
  <c r="H201"/>
  <c r="F201"/>
  <c r="K200"/>
  <c r="J200"/>
  <c r="H200"/>
  <c r="F200"/>
  <c r="K199"/>
  <c r="J199"/>
  <c r="H199"/>
  <c r="F199"/>
  <c r="K198"/>
  <c r="J198"/>
  <c r="H198"/>
  <c r="F198"/>
  <c r="K197"/>
  <c r="J197"/>
  <c r="H197"/>
  <c r="F197"/>
  <c r="K196"/>
  <c r="J196"/>
  <c r="H196"/>
  <c r="F196"/>
  <c r="K195"/>
  <c r="J195"/>
  <c r="H195"/>
  <c r="F195"/>
  <c r="K194"/>
  <c r="J194"/>
  <c r="H194"/>
  <c r="F194"/>
  <c r="K193"/>
  <c r="J193"/>
  <c r="H193"/>
  <c r="F193"/>
  <c r="K192"/>
  <c r="J192"/>
  <c r="H192"/>
  <c r="F192"/>
  <c r="K191"/>
  <c r="J191"/>
  <c r="H191"/>
  <c r="F191"/>
  <c r="K190"/>
  <c r="J190"/>
  <c r="H190"/>
  <c r="F190"/>
  <c r="K189"/>
  <c r="J189"/>
  <c r="H189"/>
  <c r="F189"/>
  <c r="K188"/>
  <c r="J188"/>
  <c r="H188"/>
  <c r="F188"/>
  <c r="K187"/>
  <c r="J187"/>
  <c r="H187"/>
  <c r="F187"/>
  <c r="K186"/>
  <c r="J186"/>
  <c r="H186"/>
  <c r="F186"/>
  <c r="K185"/>
  <c r="J185"/>
  <c r="H185"/>
  <c r="F185"/>
  <c r="K184"/>
  <c r="J184"/>
  <c r="H184"/>
  <c r="F184"/>
  <c r="K183"/>
  <c r="J183"/>
  <c r="H183"/>
  <c r="F183"/>
  <c r="K182"/>
  <c r="J182"/>
  <c r="H182"/>
  <c r="F182"/>
  <c r="K181"/>
  <c r="J181"/>
  <c r="H181"/>
  <c r="F181"/>
  <c r="K180"/>
  <c r="J180"/>
  <c r="H180"/>
  <c r="F180"/>
  <c r="K179"/>
  <c r="J179"/>
  <c r="H179"/>
  <c r="F179"/>
  <c r="K178"/>
  <c r="J178"/>
  <c r="H178"/>
  <c r="F178"/>
  <c r="K177"/>
  <c r="J177"/>
  <c r="H177"/>
  <c r="F177"/>
  <c r="K176"/>
  <c r="J176"/>
  <c r="H176"/>
  <c r="F176"/>
  <c r="K175"/>
  <c r="J175"/>
  <c r="H175"/>
  <c r="F175"/>
  <c r="K174"/>
  <c r="J174"/>
  <c r="H174"/>
  <c r="F174"/>
  <c r="K173"/>
  <c r="J173"/>
  <c r="H173"/>
  <c r="F173"/>
  <c r="K172"/>
  <c r="J172"/>
  <c r="H172"/>
  <c r="F172"/>
  <c r="K165"/>
  <c r="J165"/>
  <c r="H165"/>
  <c r="F165"/>
  <c r="K164"/>
  <c r="J164"/>
  <c r="H164"/>
  <c r="F164"/>
  <c r="K163"/>
  <c r="J163"/>
  <c r="H163"/>
  <c r="F163"/>
  <c r="K162"/>
  <c r="J162"/>
  <c r="H162"/>
  <c r="F162"/>
  <c r="K161"/>
  <c r="J161"/>
  <c r="H161"/>
  <c r="F161"/>
  <c r="K160"/>
  <c r="J160"/>
  <c r="H160"/>
  <c r="F160"/>
  <c r="K159"/>
  <c r="J159"/>
  <c r="H159"/>
  <c r="F159"/>
  <c r="K158"/>
  <c r="J158"/>
  <c r="H158"/>
  <c r="F158"/>
  <c r="K157"/>
  <c r="J157"/>
  <c r="H157"/>
  <c r="F157"/>
  <c r="K156"/>
  <c r="J156"/>
  <c r="H156"/>
  <c r="F156"/>
  <c r="K155"/>
  <c r="J155"/>
  <c r="H155"/>
  <c r="F155"/>
  <c r="K154"/>
  <c r="J154"/>
  <c r="H154"/>
  <c r="F154"/>
  <c r="K153"/>
  <c r="J153"/>
  <c r="H153"/>
  <c r="F153"/>
  <c r="K152"/>
  <c r="J152"/>
  <c r="H152"/>
  <c r="F152"/>
  <c r="K151"/>
  <c r="J151"/>
  <c r="H151"/>
  <c r="F151"/>
  <c r="K150"/>
  <c r="J150"/>
  <c r="H150"/>
  <c r="F150"/>
  <c r="K149"/>
  <c r="J149"/>
  <c r="H149"/>
  <c r="F149"/>
  <c r="K148"/>
  <c r="J148"/>
  <c r="H148"/>
  <c r="F148"/>
  <c r="K147"/>
  <c r="J147"/>
  <c r="H147"/>
  <c r="F147"/>
  <c r="K146"/>
  <c r="J146"/>
  <c r="H146"/>
  <c r="F146"/>
  <c r="K145"/>
  <c r="J145"/>
  <c r="H145"/>
  <c r="F145"/>
  <c r="K144"/>
  <c r="J144"/>
  <c r="H144"/>
  <c r="F144"/>
  <c r="K143"/>
  <c r="J143"/>
  <c r="H143"/>
  <c r="F143"/>
  <c r="K142"/>
  <c r="J142"/>
  <c r="H142"/>
  <c r="F142"/>
  <c r="K141"/>
  <c r="J141"/>
  <c r="H141"/>
  <c r="F141"/>
  <c r="K140"/>
  <c r="J140"/>
  <c r="H140"/>
  <c r="F140"/>
  <c r="K139"/>
  <c r="J139"/>
  <c r="H139"/>
  <c r="F139"/>
  <c r="K138"/>
  <c r="J138"/>
  <c r="H138"/>
  <c r="F138"/>
  <c r="K137"/>
  <c r="J137"/>
  <c r="H137"/>
  <c r="F137"/>
  <c r="K136"/>
  <c r="J136"/>
  <c r="H136"/>
  <c r="F136"/>
  <c r="K135"/>
  <c r="J135"/>
  <c r="H135"/>
  <c r="F135"/>
  <c r="K134"/>
  <c r="J134"/>
  <c r="H134"/>
  <c r="F134"/>
  <c r="K133"/>
  <c r="J133"/>
  <c r="H133"/>
  <c r="F133"/>
  <c r="K132"/>
  <c r="J132"/>
  <c r="H132"/>
  <c r="F132"/>
  <c r="K131"/>
  <c r="J131"/>
  <c r="H131"/>
  <c r="F131"/>
  <c r="K130"/>
  <c r="J130"/>
  <c r="H130"/>
  <c r="F130"/>
  <c r="K129"/>
  <c r="J129"/>
  <c r="H129"/>
  <c r="F129"/>
  <c r="K128"/>
  <c r="J128"/>
  <c r="H128"/>
  <c r="F128"/>
  <c r="K127"/>
  <c r="J127"/>
  <c r="H127"/>
  <c r="F127"/>
  <c r="K126"/>
  <c r="J126"/>
  <c r="H126"/>
  <c r="F126"/>
  <c r="K125"/>
  <c r="J125"/>
  <c r="H125"/>
  <c r="F125"/>
  <c r="K124"/>
  <c r="J124"/>
  <c r="H124"/>
  <c r="F124"/>
  <c r="K123"/>
  <c r="J123"/>
  <c r="H123"/>
  <c r="F123"/>
  <c r="K122"/>
  <c r="J122"/>
  <c r="H122"/>
  <c r="F122"/>
  <c r="K121"/>
  <c r="J121"/>
  <c r="H121"/>
  <c r="F121"/>
  <c r="K120"/>
  <c r="J120"/>
  <c r="H120"/>
  <c r="F120"/>
  <c r="K119"/>
  <c r="J119"/>
  <c r="H119"/>
  <c r="F119"/>
  <c r="K118"/>
  <c r="J118"/>
  <c r="H118"/>
  <c r="F118"/>
  <c r="K117"/>
  <c r="J117"/>
  <c r="H117"/>
  <c r="F117"/>
  <c r="K116"/>
  <c r="J116"/>
  <c r="H116"/>
  <c r="F116"/>
  <c r="K115"/>
  <c r="J115"/>
  <c r="H115"/>
  <c r="F115"/>
  <c r="K114"/>
  <c r="J114"/>
  <c r="H114"/>
  <c r="F114"/>
  <c r="K113"/>
  <c r="J113"/>
  <c r="H113"/>
  <c r="F113"/>
  <c r="K112"/>
  <c r="J112"/>
  <c r="H112"/>
  <c r="F112"/>
  <c r="K111"/>
  <c r="J111"/>
  <c r="H111"/>
  <c r="F111"/>
  <c r="K110"/>
  <c r="J110"/>
  <c r="H110"/>
  <c r="F110"/>
  <c r="K109"/>
  <c r="J109"/>
  <c r="H109"/>
  <c r="F109"/>
  <c r="K108"/>
  <c r="J108"/>
  <c r="H108"/>
  <c r="F108"/>
  <c r="K107"/>
  <c r="J107"/>
  <c r="H107"/>
  <c r="F107"/>
  <c r="K106"/>
  <c r="J106"/>
  <c r="H106"/>
  <c r="F106"/>
  <c r="K105"/>
  <c r="J105"/>
  <c r="H105"/>
  <c r="F105"/>
  <c r="K104"/>
  <c r="J104"/>
  <c r="H104"/>
  <c r="F104"/>
  <c r="K103"/>
  <c r="J103"/>
  <c r="H103"/>
  <c r="F103"/>
  <c r="K102"/>
  <c r="J102"/>
  <c r="H102"/>
  <c r="F102"/>
  <c r="K101"/>
  <c r="J101"/>
  <c r="H101"/>
  <c r="F101"/>
  <c r="K100"/>
  <c r="J100"/>
  <c r="H100"/>
  <c r="F100"/>
  <c r="K99"/>
  <c r="J99"/>
  <c r="H99"/>
  <c r="F99"/>
  <c r="K98"/>
  <c r="J98"/>
  <c r="H98"/>
  <c r="F98"/>
  <c r="K97"/>
  <c r="J97"/>
  <c r="H97"/>
  <c r="F97"/>
  <c r="K96"/>
  <c r="J96"/>
  <c r="H96"/>
  <c r="F96"/>
  <c r="K95"/>
  <c r="J95"/>
  <c r="H95"/>
  <c r="F95"/>
  <c r="K94"/>
  <c r="J94"/>
  <c r="H94"/>
  <c r="F94"/>
  <c r="K93"/>
  <c r="J93"/>
  <c r="H93"/>
  <c r="F93"/>
  <c r="K92"/>
  <c r="J92"/>
  <c r="H92"/>
  <c r="F92"/>
  <c r="K91"/>
  <c r="J91"/>
  <c r="H91"/>
  <c r="F91"/>
  <c r="K90"/>
  <c r="J90"/>
  <c r="H90"/>
  <c r="F90"/>
  <c r="K89"/>
  <c r="J89"/>
  <c r="H89"/>
  <c r="F89"/>
  <c r="K88"/>
  <c r="J88"/>
  <c r="H88"/>
  <c r="F88"/>
  <c r="K87"/>
  <c r="J87"/>
  <c r="H87"/>
  <c r="F87"/>
  <c r="K86"/>
  <c r="J86"/>
  <c r="H86"/>
  <c r="F86"/>
  <c r="K85"/>
  <c r="J85"/>
  <c r="H85"/>
  <c r="F85"/>
  <c r="K84"/>
  <c r="J84"/>
  <c r="H84"/>
  <c r="F84"/>
  <c r="K83"/>
  <c r="J83"/>
  <c r="H83"/>
  <c r="F83"/>
  <c r="K82"/>
  <c r="J82"/>
  <c r="H82"/>
  <c r="F82"/>
  <c r="K81"/>
  <c r="J81"/>
  <c r="H81"/>
  <c r="F81"/>
  <c r="K80"/>
  <c r="J80"/>
  <c r="H80"/>
  <c r="F80"/>
  <c r="K79"/>
  <c r="J79"/>
  <c r="H79"/>
  <c r="F79"/>
  <c r="K78"/>
  <c r="J78"/>
  <c r="H78"/>
  <c r="F78"/>
  <c r="K77"/>
  <c r="J77"/>
  <c r="H77"/>
  <c r="F77"/>
  <c r="K76"/>
  <c r="J76"/>
  <c r="H76"/>
  <c r="F76"/>
  <c r="K75"/>
  <c r="J75"/>
  <c r="H75"/>
  <c r="F75"/>
  <c r="K74"/>
  <c r="J74"/>
  <c r="H74"/>
  <c r="F74"/>
  <c r="K73"/>
  <c r="J73"/>
  <c r="H73"/>
  <c r="F73"/>
  <c r="K72"/>
  <c r="J72"/>
  <c r="H72"/>
  <c r="F72"/>
  <c r="K71"/>
  <c r="J71"/>
  <c r="H71"/>
  <c r="F71"/>
  <c r="K70"/>
  <c r="J70"/>
  <c r="H70"/>
  <c r="F70"/>
  <c r="K69"/>
  <c r="J69"/>
  <c r="H69"/>
  <c r="F69"/>
  <c r="K68"/>
  <c r="J68"/>
  <c r="H68"/>
  <c r="F68"/>
  <c r="K67"/>
  <c r="J67"/>
  <c r="H67"/>
  <c r="F67"/>
  <c r="K66"/>
  <c r="J66"/>
  <c r="H66"/>
  <c r="F66"/>
  <c r="K65"/>
  <c r="J65"/>
  <c r="H65"/>
  <c r="F65"/>
  <c r="K64"/>
  <c r="J64"/>
  <c r="H64"/>
  <c r="F64"/>
  <c r="K63"/>
  <c r="J63"/>
  <c r="H63"/>
  <c r="F63"/>
  <c r="K62"/>
  <c r="J62"/>
  <c r="H62"/>
  <c r="F62"/>
  <c r="K61"/>
  <c r="J61"/>
  <c r="H61"/>
  <c r="F61"/>
  <c r="K60"/>
  <c r="J60"/>
  <c r="H60"/>
  <c r="F60"/>
  <c r="K59"/>
  <c r="J59"/>
  <c r="H59"/>
  <c r="F59"/>
  <c r="K58"/>
  <c r="J58"/>
  <c r="H58"/>
  <c r="F58"/>
  <c r="K57"/>
  <c r="J57"/>
  <c r="H57"/>
  <c r="F57"/>
  <c r="K56"/>
  <c r="J56"/>
  <c r="H56"/>
  <c r="F56"/>
  <c r="K55"/>
  <c r="J55"/>
  <c r="H55"/>
  <c r="F55"/>
  <c r="K54"/>
  <c r="J54"/>
  <c r="H54"/>
  <c r="F54"/>
  <c r="K53"/>
  <c r="J53"/>
  <c r="H53"/>
  <c r="F53"/>
  <c r="K52"/>
  <c r="J52"/>
  <c r="H52"/>
  <c r="F52"/>
  <c r="K51"/>
  <c r="J51"/>
  <c r="H51"/>
  <c r="F51"/>
  <c r="K50"/>
  <c r="J50"/>
  <c r="H50"/>
  <c r="F50"/>
  <c r="K49"/>
  <c r="J49"/>
  <c r="H49"/>
  <c r="F49"/>
  <c r="K48"/>
  <c r="J48"/>
  <c r="H48"/>
  <c r="F48"/>
  <c r="K47"/>
  <c r="J47"/>
  <c r="H47"/>
  <c r="F47"/>
  <c r="K46"/>
  <c r="J46"/>
  <c r="H46"/>
  <c r="F46"/>
  <c r="K45"/>
  <c r="J45"/>
  <c r="H45"/>
  <c r="F45"/>
  <c r="K44"/>
  <c r="J44"/>
  <c r="H44"/>
  <c r="F44"/>
  <c r="K43"/>
  <c r="J43"/>
  <c r="H43"/>
  <c r="F43"/>
  <c r="K42"/>
  <c r="J42"/>
  <c r="H42"/>
  <c r="F42"/>
  <c r="K41"/>
  <c r="J41"/>
  <c r="H41"/>
  <c r="F41"/>
  <c r="K40"/>
  <c r="J40"/>
  <c r="H40"/>
  <c r="F40"/>
  <c r="K39"/>
  <c r="J39"/>
  <c r="H39"/>
  <c r="F39"/>
  <c r="K38"/>
  <c r="J38"/>
  <c r="H38"/>
  <c r="F38"/>
  <c r="K37"/>
  <c r="J37"/>
  <c r="H37"/>
  <c r="F37"/>
  <c r="K36"/>
  <c r="J36"/>
  <c r="H36"/>
  <c r="F36"/>
  <c r="K35"/>
  <c r="J35"/>
  <c r="H35"/>
  <c r="F35"/>
  <c r="K34"/>
  <c r="J34"/>
  <c r="H34"/>
  <c r="F34"/>
  <c r="K33"/>
  <c r="J33"/>
  <c r="H33"/>
  <c r="F33"/>
  <c r="K32"/>
  <c r="J32"/>
  <c r="H32"/>
  <c r="F32"/>
  <c r="K31"/>
  <c r="J31"/>
  <c r="H31"/>
  <c r="F31"/>
  <c r="K30"/>
  <c r="J30"/>
  <c r="H30"/>
  <c r="F30"/>
  <c r="K29"/>
  <c r="J29"/>
  <c r="H29"/>
  <c r="F29"/>
  <c r="K28"/>
  <c r="J28"/>
  <c r="H28"/>
  <c r="F28"/>
  <c r="K27"/>
  <c r="J27"/>
  <c r="H27"/>
  <c r="F27"/>
  <c r="K26"/>
  <c r="J26"/>
  <c r="H26"/>
  <c r="F26"/>
  <c r="K25"/>
  <c r="J25"/>
  <c r="H25"/>
  <c r="F25"/>
  <c r="K24"/>
  <c r="J24"/>
  <c r="H24"/>
  <c r="F24"/>
  <c r="K23"/>
  <c r="J23"/>
  <c r="H23"/>
  <c r="F23"/>
  <c r="K22"/>
  <c r="J22"/>
  <c r="H22"/>
  <c r="F22"/>
  <c r="K21"/>
  <c r="J21"/>
  <c r="H21"/>
  <c r="F21"/>
  <c r="K20"/>
  <c r="J20"/>
  <c r="H20"/>
  <c r="F20"/>
  <c r="K19"/>
  <c r="J19"/>
  <c r="H19"/>
  <c r="F19"/>
  <c r="K18"/>
  <c r="J18"/>
  <c r="H18"/>
  <c r="F18"/>
  <c r="K17"/>
  <c r="J17"/>
  <c r="H17"/>
  <c r="F17"/>
  <c r="K16"/>
  <c r="J16"/>
  <c r="H16"/>
  <c r="F16"/>
  <c r="K15"/>
  <c r="J15"/>
  <c r="H15"/>
  <c r="F15"/>
  <c r="K14"/>
  <c r="J14"/>
  <c r="H14"/>
  <c r="F14"/>
  <c r="K13"/>
  <c r="J13"/>
  <c r="H13"/>
  <c r="F13"/>
  <c r="K12"/>
  <c r="J12"/>
  <c r="H12"/>
  <c r="F12"/>
  <c r="K11"/>
  <c r="J11"/>
  <c r="H11"/>
  <c r="F11"/>
  <c r="K10"/>
  <c r="J10"/>
  <c r="H10"/>
  <c r="F10"/>
  <c r="K9"/>
  <c r="J9"/>
  <c r="H9"/>
  <c r="F9"/>
  <c r="K8"/>
  <c r="J8"/>
  <c r="H8"/>
  <c r="F8"/>
  <c r="K7"/>
  <c r="J7"/>
  <c r="H7"/>
  <c r="F7"/>
  <c r="K6"/>
  <c r="J6"/>
  <c r="H6"/>
  <c r="F6"/>
  <c r="G263" l="1"/>
  <c r="G265"/>
  <c r="G264"/>
  <c r="G277"/>
  <c r="G279"/>
  <c r="G295"/>
  <c r="G275"/>
  <c r="G287"/>
  <c r="G271"/>
  <c r="G273"/>
  <c r="G285"/>
  <c r="G291"/>
  <c r="G293"/>
  <c r="G269"/>
  <c r="G281"/>
  <c r="G283"/>
  <c r="G297"/>
  <c r="G262" l="1"/>
  <c r="F263"/>
  <c r="G170" l="1"/>
  <c r="G161"/>
  <c r="G157"/>
  <c r="G153"/>
  <c r="G149"/>
  <c r="G145"/>
  <c r="G141"/>
  <c r="G137"/>
  <c r="G133"/>
  <c r="G129"/>
  <c r="G162"/>
  <c r="G158"/>
  <c r="G154"/>
  <c r="G150"/>
  <c r="G146"/>
  <c r="G142"/>
  <c r="G138"/>
  <c r="G134"/>
  <c r="G130"/>
  <c r="G9"/>
  <c r="G13"/>
  <c r="G17"/>
  <c r="G21"/>
  <c r="G25"/>
  <c r="G29"/>
  <c r="G33"/>
  <c r="G37"/>
  <c r="G41"/>
  <c r="G45"/>
  <c r="G49"/>
  <c r="G53"/>
  <c r="G57"/>
  <c r="G61"/>
  <c r="G65"/>
  <c r="G69"/>
  <c r="G73"/>
  <c r="G77"/>
  <c r="G81"/>
  <c r="G85"/>
  <c r="G89"/>
  <c r="G93"/>
  <c r="G97"/>
  <c r="G101"/>
  <c r="G105"/>
  <c r="G109"/>
  <c r="G113"/>
  <c r="G117"/>
  <c r="G121"/>
  <c r="G125"/>
  <c r="G131"/>
  <c r="G139"/>
  <c r="G147"/>
  <c r="G155"/>
  <c r="G163"/>
  <c r="G8"/>
  <c r="G12"/>
  <c r="G16"/>
  <c r="G20"/>
  <c r="G24"/>
  <c r="G28"/>
  <c r="G32"/>
  <c r="G36"/>
  <c r="G40"/>
  <c r="G44"/>
  <c r="G48"/>
  <c r="G52"/>
  <c r="G56"/>
  <c r="G60"/>
  <c r="G64"/>
  <c r="G68"/>
  <c r="G72"/>
  <c r="G76"/>
  <c r="G80"/>
  <c r="G84"/>
  <c r="G88"/>
  <c r="G92"/>
  <c r="G96"/>
  <c r="G100"/>
  <c r="G104"/>
  <c r="G108"/>
  <c r="G112"/>
  <c r="G116"/>
  <c r="G120"/>
  <c r="G124"/>
  <c r="G128"/>
  <c r="G136"/>
  <c r="G144"/>
  <c r="G152"/>
  <c r="G160"/>
  <c r="G7"/>
  <c r="G11"/>
  <c r="G15"/>
  <c r="G19"/>
  <c r="G23"/>
  <c r="G27"/>
  <c r="G31"/>
  <c r="G35"/>
  <c r="G39"/>
  <c r="G43"/>
  <c r="G47"/>
  <c r="G51"/>
  <c r="G55"/>
  <c r="G59"/>
  <c r="G63"/>
  <c r="G67"/>
  <c r="G71"/>
  <c r="G75"/>
  <c r="G79"/>
  <c r="G83"/>
  <c r="G87"/>
  <c r="G91"/>
  <c r="G95"/>
  <c r="G99"/>
  <c r="G103"/>
  <c r="G107"/>
  <c r="G111"/>
  <c r="G115"/>
  <c r="G119"/>
  <c r="G123"/>
  <c r="G127"/>
  <c r="G135"/>
  <c r="G143"/>
  <c r="G151"/>
  <c r="G159"/>
  <c r="G165"/>
  <c r="G6"/>
  <c r="G10"/>
  <c r="G14"/>
  <c r="G18"/>
  <c r="G22"/>
  <c r="G26"/>
  <c r="G30"/>
  <c r="G34"/>
  <c r="G38"/>
  <c r="G42"/>
  <c r="G46"/>
  <c r="G50"/>
  <c r="G54"/>
  <c r="G58"/>
  <c r="G62"/>
  <c r="G66"/>
  <c r="G70"/>
  <c r="G74"/>
  <c r="G78"/>
  <c r="G82"/>
  <c r="G86"/>
  <c r="G90"/>
  <c r="G94"/>
  <c r="G98"/>
  <c r="G102"/>
  <c r="G106"/>
  <c r="G110"/>
  <c r="G114"/>
  <c r="G118"/>
  <c r="G122"/>
  <c r="G126"/>
  <c r="G132"/>
  <c r="G140"/>
  <c r="G148"/>
  <c r="G156"/>
  <c r="G164"/>
  <c r="G169"/>
  <c r="G168"/>
  <c r="G166" s="1"/>
  <c r="G261" l="1"/>
  <c r="G257"/>
  <c r="G253"/>
  <c r="G249"/>
  <c r="G245"/>
  <c r="G241"/>
  <c r="G258"/>
  <c r="G254"/>
  <c r="G250"/>
  <c r="G246"/>
  <c r="G242"/>
  <c r="G238"/>
  <c r="G234"/>
  <c r="G230"/>
  <c r="G226"/>
  <c r="G222"/>
  <c r="G218"/>
  <c r="G214"/>
  <c r="G210"/>
  <c r="G255"/>
  <c r="G251"/>
  <c r="G247"/>
  <c r="G243"/>
  <c r="G239"/>
  <c r="G235"/>
  <c r="G231"/>
  <c r="G227"/>
  <c r="G223"/>
  <c r="G219"/>
  <c r="G215"/>
  <c r="G211"/>
  <c r="G207"/>
  <c r="G203"/>
  <c r="G175"/>
  <c r="G179"/>
  <c r="G183"/>
  <c r="G188"/>
  <c r="G192"/>
  <c r="G196"/>
  <c r="G200"/>
  <c r="G205"/>
  <c r="G212"/>
  <c r="G220"/>
  <c r="G228"/>
  <c r="G236"/>
  <c r="G248"/>
  <c r="G260"/>
  <c r="G180"/>
  <c r="G184"/>
  <c r="G193"/>
  <c r="G206"/>
  <c r="G229"/>
  <c r="G174"/>
  <c r="G178"/>
  <c r="G182"/>
  <c r="G187"/>
  <c r="G191"/>
  <c r="G195"/>
  <c r="G199"/>
  <c r="G204"/>
  <c r="G209"/>
  <c r="G217"/>
  <c r="G225"/>
  <c r="G233"/>
  <c r="G244"/>
  <c r="G259"/>
  <c r="G176"/>
  <c r="G189"/>
  <c r="G201"/>
  <c r="G221"/>
  <c r="G252"/>
  <c r="G173"/>
  <c r="G177"/>
  <c r="G181"/>
  <c r="G186"/>
  <c r="G190"/>
  <c r="G194"/>
  <c r="G198"/>
  <c r="G202"/>
  <c r="G208"/>
  <c r="G216"/>
  <c r="G224"/>
  <c r="G232"/>
  <c r="G240"/>
  <c r="G256"/>
  <c r="G172"/>
  <c r="G197"/>
  <c r="G213"/>
  <c r="G237"/>
  <c r="G185"/>
  <c r="G266"/>
  <c r="G267"/>
</calcChain>
</file>

<file path=xl/sharedStrings.xml><?xml version="1.0" encoding="utf-8"?>
<sst xmlns="http://schemas.openxmlformats.org/spreadsheetml/2006/main" count="1812" uniqueCount="416">
  <si>
    <t>Наименование хозяйствующего субъекта</t>
  </si>
  <si>
    <t>местный бюджет</t>
  </si>
  <si>
    <t>областной бюджет</t>
  </si>
  <si>
    <t>Объем реализации товаров, работ, услуг в натуральном выражении</t>
  </si>
  <si>
    <t>Объем выручки, тыс рублей</t>
  </si>
  <si>
    <t>Суммарный объем государственного и муниципального финансирования хозяйствующего субъекта, рублей</t>
  </si>
  <si>
    <t>Рыночная доля хозяйствующего субъекта в натуральном выражении (по Новокузнецкому городскому округу), %</t>
  </si>
  <si>
    <t>Рыночная доля хозяйствующего субъекта в стоимостном выражении (по Новокузнецкому городскому округу), %</t>
  </si>
  <si>
    <t>Отраслевой орган</t>
  </si>
  <si>
    <t>Муниципальное автономное учреждение "Центр поддержки предпринимательства"</t>
  </si>
  <si>
    <t xml:space="preserve">Комитет по управлению муниципальным имуществом города Новокузнецка </t>
  </si>
  <si>
    <t>Муниципальное бюджетное учреждение "Архив города Новокузнецка"</t>
  </si>
  <si>
    <t>ДОШКОЛЬНЫЕ ОБРАЗОВАТЕЛЬНЫЕ УЧРЕЖДЕНИЯ</t>
  </si>
  <si>
    <t>ОБЩЕОБРАЗОВАТЕЛЬНЫЕ УЧРЕЖДЕНИЯ</t>
  </si>
  <si>
    <t>УЧРЕЖДЕНИЯ ДОПОЛНИТЕЛЬНОГО ОБРАЗОВАНИЯ</t>
  </si>
  <si>
    <t>ДОПОЛНИТЕЛЬНОЕ ПРОФЕССИОНАЛЬНОЕ ОБРАЗОВАНИЕ</t>
  </si>
  <si>
    <t>ПРОЧИЕ</t>
  </si>
  <si>
    <t>Муниципальное автономное учреждение "Ремонтно-эксплуатационное управление"</t>
  </si>
  <si>
    <t>Муниципальное автономное образовательное учреждение дополнительного профессионального образования "Институт повышения квалификации"</t>
  </si>
  <si>
    <t>МА ДОУ «Центр развития ребёнка – детский сад №3»</t>
  </si>
  <si>
    <t>МБ ДОУ «Детский сад № 4»</t>
  </si>
  <si>
    <t>МБ ДОУ «Центр развития ребенка – детский сад № 6»</t>
  </si>
  <si>
    <t>МБ ДОУ «Детский сад № 7»</t>
  </si>
  <si>
    <t>МБ ДОУ «Детский сад № 9»</t>
  </si>
  <si>
    <t>МБ ДОУ «Детский сад № 10»</t>
  </si>
  <si>
    <t>МБ ДОУ «Детский сад № 11»</t>
  </si>
  <si>
    <t>МБ ДОУ "Детский сад №14"</t>
  </si>
  <si>
    <t>МБ ДОУ «Детский сад № 12»</t>
  </si>
  <si>
    <t>МБ ДОУ "Детский сад №15"</t>
  </si>
  <si>
    <t>МБ ДОУ "Детский сад №16"</t>
  </si>
  <si>
    <t>МБ ДОУ «Детский сад № 17»</t>
  </si>
  <si>
    <t>МБ ДОУ «Детский сад № 18»</t>
  </si>
  <si>
    <t>МБ ДОУ "Детский сад №19"</t>
  </si>
  <si>
    <t>МБ ДОУ "Детский сад №20"</t>
  </si>
  <si>
    <t>МБ ДОУ «Детский сад № 22»</t>
  </si>
  <si>
    <t>МБ ДОУ «Детский сад №25»</t>
  </si>
  <si>
    <t>МБ ДОУ «Детский сад № 27»</t>
  </si>
  <si>
    <t>МБ ДОУ «Детский сад № 30»</t>
  </si>
  <si>
    <t>МБ ДОУ «Детский сад № 31»</t>
  </si>
  <si>
    <t>МБ ДОУ «Детский сад №33»</t>
  </si>
  <si>
    <t>МБ ДОУ «Детский сад №35»</t>
  </si>
  <si>
    <t>МБ ДОУ "Детский сад №36"</t>
  </si>
  <si>
    <t>МБ ДОУ "Детский сад №37"</t>
  </si>
  <si>
    <t>МК ДОУ «Детский сад № 41»</t>
  </si>
  <si>
    <t>МБ ДОУ "Детский сад № 42"</t>
  </si>
  <si>
    <t>МБ ДОУ "Детский сад №43"</t>
  </si>
  <si>
    <t>МБ ДОУ «Детский сад № 44»</t>
  </si>
  <si>
    <t>МБ ДОУ «Детский сад №45»</t>
  </si>
  <si>
    <t>МБ ДОУ «Детский сад № 48»</t>
  </si>
  <si>
    <t>МБ ДОУ «Детский сад № 54»</t>
  </si>
  <si>
    <t>МБ ДОУ «Детский сад № 55»</t>
  </si>
  <si>
    <t>МБ ДОУ «Детский сад № 58»</t>
  </si>
  <si>
    <t>МБ ДОУ «Детский сад № 59»</t>
  </si>
  <si>
    <t>МБ ДОУ «Детский сад № 61»</t>
  </si>
  <si>
    <t>МБ ДОУ «Детский сад № 63»</t>
  </si>
  <si>
    <t>МБ ДОУ «Детский сад № 64»</t>
  </si>
  <si>
    <t>МАДОУ «Детский сад №65»</t>
  </si>
  <si>
    <t>МБ ДОУ «Детский сад № 70»</t>
  </si>
  <si>
    <t>МК ДОУ «Детский сад № 75»</t>
  </si>
  <si>
    <t>МБ ДОУ «Детский сад № 76»</t>
  </si>
  <si>
    <t>МК ДОУ "Детский сад №78"</t>
  </si>
  <si>
    <t>МБ ДОУ «Детский сад № 79»</t>
  </si>
  <si>
    <t>МБ ДОУ «Детский сад № 83»</t>
  </si>
  <si>
    <t>МБ ДОУ «Детский сад № 84»</t>
  </si>
  <si>
    <t>МБ ДОУ «Детский сад № 88»</t>
  </si>
  <si>
    <t>МБ ДОУ «Детский сад № 91»</t>
  </si>
  <si>
    <t>МБ ДОУ «Детский сад № 94»</t>
  </si>
  <si>
    <t>МБ ДОУ "Детский сад №96"</t>
  </si>
  <si>
    <t>МБ ДОУ "Детский сад №97"</t>
  </si>
  <si>
    <t>МБ ДОУ «Детский сад № 101»</t>
  </si>
  <si>
    <t>МБ ДОУ «Детский сад №102»</t>
  </si>
  <si>
    <t>МБ ДОУ «Детский сад № 103»</t>
  </si>
  <si>
    <t>МБ ДОУ «Детский сад № 104»</t>
  </si>
  <si>
    <t>МБ ДОУ «Детский сад № 106»</t>
  </si>
  <si>
    <t>МБ ДОУ «Детский сад № 108»</t>
  </si>
  <si>
    <t>МБ ДОУ «Детский сад № 114»</t>
  </si>
  <si>
    <t>МБ ДОУ «Детский сад №115»</t>
  </si>
  <si>
    <t>МБ ДОУ «Детский сад № 117»</t>
  </si>
  <si>
    <t>МБ ДОУ «Детский сад № 118»</t>
  </si>
  <si>
    <t>МБ ДОУ «Детский сад № 120»</t>
  </si>
  <si>
    <t>МБ ДОУ « Детский сад № 123»</t>
  </si>
  <si>
    <t>МА ДОУ "Детский сад №124"</t>
  </si>
  <si>
    <t>МБ ДОУ "Детский сад №125"</t>
  </si>
  <si>
    <t>МБ ДОУ «Детский сад № 128»</t>
  </si>
  <si>
    <t>МБ ДОУ «Детский сад № 131»</t>
  </si>
  <si>
    <t>МБ ДОУ "Детский сад №132"</t>
  </si>
  <si>
    <t>МБ ДОУ «Детский сад № 133»</t>
  </si>
  <si>
    <t>МБ ДОУ «Детский сад №136»</t>
  </si>
  <si>
    <t>МК ДОУ «Детский сад № 137»</t>
  </si>
  <si>
    <t>МБ ДОУ "Детский сад № 139"</t>
  </si>
  <si>
    <t>МК ДОУ «Детский сад № 140»</t>
  </si>
  <si>
    <t>МБ ДОУ «Детский сад № 144»</t>
  </si>
  <si>
    <t>МБ ДОУ «Детский сад №145»</t>
  </si>
  <si>
    <t>МБ ДОУ «Детский сад № 147»</t>
  </si>
  <si>
    <t>МБ ДОУ «Детский сад № 148»</t>
  </si>
  <si>
    <t>МБ ДОУ «Детский сад №149»</t>
  </si>
  <si>
    <t>МБ ДОУ «Детский сад №150»</t>
  </si>
  <si>
    <t>МБ ДОУ «Детский сад №153»</t>
  </si>
  <si>
    <t>МБ ДОУ «Детский сад № 156»</t>
  </si>
  <si>
    <t>МБ ДОУ «Детский сад № 157»</t>
  </si>
  <si>
    <t>МБ ДОУ «Детский сад№158»</t>
  </si>
  <si>
    <t>МБ ДОУ «Детский сад № 162»</t>
  </si>
  <si>
    <t>МА ДОУ « Детский сад № 165»</t>
  </si>
  <si>
    <t>МБ ДОУ «Детский сад № 166»</t>
  </si>
  <si>
    <t>МБ ДОУ «Детский сад №168»</t>
  </si>
  <si>
    <t>МБ ДОУ «Детский сад № 169»</t>
  </si>
  <si>
    <t>МБ ДОУ «Детский сад №172»</t>
  </si>
  <si>
    <t>МБ ДОУ «Детский сад № 173»</t>
  </si>
  <si>
    <t>МА ДОУ «Центр развития ребёнка – детский сад №175»</t>
  </si>
  <si>
    <t>МБ ДОУ «Детский сад № 177»</t>
  </si>
  <si>
    <t>МБ ДОУ «Детский сад № 178»</t>
  </si>
  <si>
    <t>МБ ДОУ «Детский сад №179»</t>
  </si>
  <si>
    <t>МБ ДОУ «Детский сад № 180»</t>
  </si>
  <si>
    <t>МК ДОУ «Детский сад № 181»</t>
  </si>
  <si>
    <t>МБ ДОУ «Детский сад №182»</t>
  </si>
  <si>
    <t>МБ ДОУ «Детский сад №184»</t>
  </si>
  <si>
    <t>МБ ДОУ «Детский сад № 185»</t>
  </si>
  <si>
    <t>МБ ДОУ «Детский сад № 186»</t>
  </si>
  <si>
    <t>МК ДОУ «Детский сад № 188»</t>
  </si>
  <si>
    <t>МБ ДОУ «Детский сад № 193»</t>
  </si>
  <si>
    <t>МБ ДОУ «Детский сад №194»</t>
  </si>
  <si>
    <t>МБ ДОУ «Детский сад № 195»</t>
  </si>
  <si>
    <t>МБ ДОУ «Детский сад № 196»</t>
  </si>
  <si>
    <t>МБ ДОУ «Детский сад № 198»</t>
  </si>
  <si>
    <t>МБ ДОУ «Детский сад №200»</t>
  </si>
  <si>
    <t>МБ ДОУ "Детский сад №203"</t>
  </si>
  <si>
    <t>МБ ДОУ «Детский сад № 204»</t>
  </si>
  <si>
    <t>МБ ДОУ «Детский сад № 206»</t>
  </si>
  <si>
    <t>МБ ДОУ «Детский сад № 207»</t>
  </si>
  <si>
    <t>МБ ДОУ «Детский сад №208»</t>
  </si>
  <si>
    <t>МБ ДОУ «Детский сад №209»</t>
  </si>
  <si>
    <t>МА ДОУ "Детский сад №210</t>
  </si>
  <si>
    <t>МК ДОУ «Детский сад №212»</t>
  </si>
  <si>
    <t>МБ ДОУ « Детский сад № 213»</t>
  </si>
  <si>
    <t>МБ ДОУ «Детский сад № 214»</t>
  </si>
  <si>
    <t>МБ ДОУ «Детский сад № 215»</t>
  </si>
  <si>
    <t>МБ ДОУ «Детский сад № 217»</t>
  </si>
  <si>
    <t>МБ ДОУ «Детский сад № 219»</t>
  </si>
  <si>
    <t>МБ ДОУ «Детский сад № 221»</t>
  </si>
  <si>
    <t>МК ДОУ «Детский сад № 222»</t>
  </si>
  <si>
    <t>МБ ДОУ "Детский сад №223"</t>
  </si>
  <si>
    <t>МБ ДОУ «Центр развития ребенка – Детский сад № 224»</t>
  </si>
  <si>
    <t>МК ДОУ «Детский сад №225»</t>
  </si>
  <si>
    <t>МБ ДОУ «Детский сад № 226»</t>
  </si>
  <si>
    <t>МБ ДОУ «Детский сад № 227»</t>
  </si>
  <si>
    <t>МК ДОУ «Детский сад № 229»</t>
  </si>
  <si>
    <t>МБ ДОУ «Детский сад № 231»</t>
  </si>
  <si>
    <t>МБ ДОУ «Детский сад № 233»</t>
  </si>
  <si>
    <t>МБ ДОУ «Детский сад № 237»</t>
  </si>
  <si>
    <t>МБ ДОУ «Детский сад № 238»</t>
  </si>
  <si>
    <t>МБ ДОУ "Детский сад №239"</t>
  </si>
  <si>
    <t>МБ ДОУ «Детский сад № 240»</t>
  </si>
  <si>
    <t>МБ ДОУ «Детский сад № 241»</t>
  </si>
  <si>
    <t>МБ ДОУ «Детский сад № 242»</t>
  </si>
  <si>
    <t>МБ ДОУ "Детский сад №243"</t>
  </si>
  <si>
    <t>МБ ДОУ "Детский сад № 244"</t>
  </si>
  <si>
    <t>МБ ДОУ "Детский сад №245"</t>
  </si>
  <si>
    <t>МБ ДОУ "Детский сад №246"</t>
  </si>
  <si>
    <t>МБ ДОУ «Детский сад № 247»</t>
  </si>
  <si>
    <t>МБ ДОУ «Детский сад № 248»</t>
  </si>
  <si>
    <t>МБ ДОУ «Детский сад № 249»</t>
  </si>
  <si>
    <t>МБ ДОУ "Детский сад № 250"</t>
  </si>
  <si>
    <t>МБ ДОУ «Детский сад № 251»</t>
  </si>
  <si>
    <t>МБ ДОУ «Детский сад № 252»</t>
  </si>
  <si>
    <t>МБ ДОУ «Детский сад № 253»</t>
  </si>
  <si>
    <t>МК ДОУ «Детский сад № 254»</t>
  </si>
  <si>
    <t>МБ ДОУ «Детский сад №255»</t>
  </si>
  <si>
    <t>МБ ДОУ «Детский сад № 256»</t>
  </si>
  <si>
    <t>МБ ДОУ «Детский сад № 257»</t>
  </si>
  <si>
    <t>МБ ДОУ «Детский сад № 258»</t>
  </si>
  <si>
    <t>МБ ДОУ "Детский сад №259"</t>
  </si>
  <si>
    <t>МБ ДОУ «Детский сад №260»</t>
  </si>
  <si>
    <t>МБ ДОУ «Детский сад № 261»</t>
  </si>
  <si>
    <t>МБ ДОУ «Детский сад № 266»</t>
  </si>
  <si>
    <t>МБ ДОУ «Детский сад № 268»</t>
  </si>
  <si>
    <t>МБ ДОУ «Детский сад № 272»</t>
  </si>
  <si>
    <t>МБ ДОУ «Детский сад № 274»</t>
  </si>
  <si>
    <t>МБ ДОУ «Детский сад № 276»</t>
  </si>
  <si>
    <t>МБ ДОУ «Детский сад № 279»</t>
  </si>
  <si>
    <t>Комитет образования и науки администрации города Новокузнецка (далее - КОиН)</t>
  </si>
  <si>
    <t>КОиН</t>
  </si>
  <si>
    <t>Рынок услуг дошкольного образования</t>
  </si>
  <si>
    <t>МАУ ДО «Военно-патриотический парк «Патриот»</t>
  </si>
  <si>
    <t>МБ ОУ ДО «Городской Дворец детского (юношеского) творчества им. Н.К. Крупской»</t>
  </si>
  <si>
    <t>МАУ ДО «Детско-юношеский центр «Орион»</t>
  </si>
  <si>
    <t>МБУ ДО «Центр детского (юношеского) технического творчества «Меридиан»</t>
  </si>
  <si>
    <t>МБУ ДО «Дом творчества «Вектор»</t>
  </si>
  <si>
    <t>МБУ ДО «Дом детского творчества №1»</t>
  </si>
  <si>
    <t>МБУ ДО «Дом детского творчества № 2»</t>
  </si>
  <si>
    <t>МБУ ДО «Дом детского творчества № 4»</t>
  </si>
  <si>
    <t>МБ ОУ ДО «Дом детского творчества № 5»</t>
  </si>
  <si>
    <t>МБУ ДО «Станция юных натуралистов»</t>
  </si>
  <si>
    <t>МБУ ДО "Детско-юношеская спортивная школа № 3"</t>
  </si>
  <si>
    <t>МАУ ДО «Детско – юношеская спортивная школа №5»</t>
  </si>
  <si>
    <t>МБ ОУ ДО "Детско-юношеская спортивная школа №7"</t>
  </si>
  <si>
    <t>МБУ ДО «Детский оздоровительно-образовательный (профильный) центр «Крепыш»»</t>
  </si>
  <si>
    <t>МБУ ДО «Центр развития творчества «Уголёк»</t>
  </si>
  <si>
    <t>МК ОУ «Начальная школа – детский сад № 235»</t>
  </si>
  <si>
    <t>МБ ОУ «Основная общеобразовательная школа № 1»</t>
  </si>
  <si>
    <t>МБ ОУ «Средняя общеобразовательная школа № 2»</t>
  </si>
  <si>
    <t>МБ ОУ «Средняя общеобразовательная школа № 4»</t>
  </si>
  <si>
    <t>МБОУ «Средняя общеобразовательная школа №5»</t>
  </si>
  <si>
    <t>МБ ОУ «Средняя общеобразовательная школа №6»</t>
  </si>
  <si>
    <t>МБ ОУ «Средняя общеобразовательная школа № 8»</t>
  </si>
  <si>
    <t>МБ ОУ «Средняя общеобразовательная школа № 9 имени В.К. Демидова»</t>
  </si>
  <si>
    <t>МБ ОУ «Гимназия №10 им. Ф.М. Достоевского»</t>
  </si>
  <si>
    <t>МБ НОУ «Лицей №11»</t>
  </si>
  <si>
    <t>МБ ОУ «Средняя общеобразовательная школа №12 имени Героя Советского Союза Черновского С.А.»</t>
  </si>
  <si>
    <t>МБ ОУ «Средняя общеобразовательная школа № 13»</t>
  </si>
  <si>
    <t>МБ ОУ «Средняя общеобразовательная школа № 14»</t>
  </si>
  <si>
    <t>МБ ОУ «Основная общеобразовательная школа №16»</t>
  </si>
  <si>
    <t>МБ НОУ «Гимназия №17 им. В.П. Чкалова»</t>
  </si>
  <si>
    <t>МБ ОУ «Средняя общеобразовательная школа № 18»</t>
  </si>
  <si>
    <t>МА ОУ "Основная общеобразовательная школа №19"</t>
  </si>
  <si>
    <t>МК ОУ «Специальная школа № 20»</t>
  </si>
  <si>
    <t>МБ ОУ «Средняя общеобразовательная школа № 22»</t>
  </si>
  <si>
    <t>МБ ОУ «Основная общеобразовательная школа №23»</t>
  </si>
  <si>
    <t>МБ ОУ «Основная общеобразовательная школа №24»</t>
  </si>
  <si>
    <t>МБ ОУ «Средняя общеобразовательная школа № 26»</t>
  </si>
  <si>
    <t>МБ ОУ "Средняя общеобразовательная школа №27" имени И.Д. Смолькина</t>
  </si>
  <si>
    <t>МБ ОУ "Основная общеобразовательная школа №28"</t>
  </si>
  <si>
    <t>МБ ОУ "Средняя общеобразовательная школа №29"</t>
  </si>
  <si>
    <t>МК ОУ «Специальная школа № 30»</t>
  </si>
  <si>
    <t>МБ ОУ «Средняя общеобразовательная школа № 31»</t>
  </si>
  <si>
    <t>МБ ОУ «Гимназия № 32»</t>
  </si>
  <si>
    <t>МБ ОУ «Основная общеобразовательная школа № 33»</t>
  </si>
  <si>
    <t>МБ ОУ «Лицей № 34»</t>
  </si>
  <si>
    <t>МБ ОУ «Лицей № 35 имени Анны Ивановны Герлингер»</t>
  </si>
  <si>
    <t>МБ ОУ "Средняя общеобразовательная школа №36"</t>
  </si>
  <si>
    <t>МБ ОУ «Средняя общеобразовательная школа № 37»</t>
  </si>
  <si>
    <t>МК ОУ «Специальная школа-интернат № 38»</t>
  </si>
  <si>
    <t>МБ ОУ «Средняя общеобразовательная школа № 41»</t>
  </si>
  <si>
    <t>МБ ОУ «Основная общеобразовательная школа № 43»</t>
  </si>
  <si>
    <t>МБ НОУ «Гимназия № 44»</t>
  </si>
  <si>
    <t>МБ ОУ «Лицей № 46»</t>
  </si>
  <si>
    <t>МБ ОУ «Средняя общеобразовательная школа №47»</t>
  </si>
  <si>
    <t>МБ НОУ «Гимназия № 48»</t>
  </si>
  <si>
    <t>МБ ОУ «Средняя общеобразовательная школа № 49»</t>
  </si>
  <si>
    <t>МБ ОУ «Средняя общеобразовательная школа № 50»</t>
  </si>
  <si>
    <t>МБ ОУ «Средняя общеобразовательная школа № 52»</t>
  </si>
  <si>
    <t>МК ОУ "Специальная школа №53"</t>
  </si>
  <si>
    <t>МБ ОУ «Средняя общеобразовательная школа № 55»</t>
  </si>
  <si>
    <t>МБ ОУ "Средняя общеобразовательная школа №56"</t>
  </si>
  <si>
    <t>МКОУ «Специальная школа № 58»</t>
  </si>
  <si>
    <t>МБ НОУ «Гимназия №59»</t>
  </si>
  <si>
    <t>МБ ОУ "Средняя общеобразовательная школа №60"</t>
  </si>
  <si>
    <t>МБ ОУ "Средняя общеобразовательная школа №61"</t>
  </si>
  <si>
    <t>МБ НОУ «Гимназия №62»</t>
  </si>
  <si>
    <t>МБ ОУ "Средняя общеобразовательная школа №64"</t>
  </si>
  <si>
    <t>МБ ОУ «Средняя общеобразовательная школа № 65»</t>
  </si>
  <si>
    <t>МК ОУ «Специальная школа-интернат № 66»</t>
  </si>
  <si>
    <t>МБ ОУ «Средняя общеобразовательная школа №67»</t>
  </si>
  <si>
    <t>МБ ОУ "Средняя общеобразовательная школа №69"</t>
  </si>
  <si>
    <t>МБ НОУ «Гимназия № 70»</t>
  </si>
  <si>
    <t>МБ ОУ «Средняя общеобразовательная школа № 71»</t>
  </si>
  <si>
    <t>МБ ОУ «Средняя общеобразовательная школа № 72 с углубленным изучением английского языка»</t>
  </si>
  <si>
    <t>МБ ОУ «Гимназия №73»</t>
  </si>
  <si>
    <t>МНБОУ «Лицей №76»</t>
  </si>
  <si>
    <t>МБ ОУ «Средняя общеобразовательная школа № 77»</t>
  </si>
  <si>
    <t>МК ОУ «Специальная школа №78»</t>
  </si>
  <si>
    <t>МБ ОУ «Средняя общеобразовательная школа № 79»</t>
  </si>
  <si>
    <t>МК ОУ «Специальная школа №80»</t>
  </si>
  <si>
    <t>МА ОУ «Средняя общеобразовательная школа № 81 им. Е. И. Стародуб»</t>
  </si>
  <si>
    <t>МК ОУ «Санаторная школа-интернат №82»</t>
  </si>
  <si>
    <t>МБ НОУ «Лицей № 84 имени В.А.Власова»</t>
  </si>
  <si>
    <t>МБ ОУ "Основная общеобразовательная школа №83"</t>
  </si>
  <si>
    <t>МК ОУ «Специальная школа-интернат № 88»</t>
  </si>
  <si>
    <t>МБ ОУ «Основная общеобразовательная школа № 89»</t>
  </si>
  <si>
    <t>МБ ОУ «Средняя общеобразовательная школа № 91»</t>
  </si>
  <si>
    <t>МБ ОУ «Средняя общеобразовательная школа № 92»</t>
  </si>
  <si>
    <t>МБ ОУ «Средняя общеобразовательная школа № 93»</t>
  </si>
  <si>
    <t>МБ ОУ «Средняя общеобразовательная школа № 94»</t>
  </si>
  <si>
    <t>МБ ОУ «Средняя общеобразовательная школа № 97»</t>
  </si>
  <si>
    <t>МА ОУ «Средняя общеобразовательная школа №99»</t>
  </si>
  <si>
    <t>МБ ОУ «Основная общеобразовательная школа № 100 им. С.Е. Цветкова»</t>
  </si>
  <si>
    <t>МБ ОУ «Средняя общеобразовательная школа №101»</t>
  </si>
  <si>
    <t>МБ ОУ «Средняя общеобразовательная школа №102»</t>
  </si>
  <si>
    <t>МБ ОУ «Основная общеобразовательная школа № 103»</t>
  </si>
  <si>
    <t>МБ ОУ «Лицей№104»</t>
  </si>
  <si>
    <t>МК ОУ «Специальная школа № 106»</t>
  </si>
  <si>
    <t>МБ ОУ «Средняя общеобразовательная школа № 107»</t>
  </si>
  <si>
    <t>МА ОУ "Средняя общеобразовательная школа №110"</t>
  </si>
  <si>
    <t>МБ НОУ «Лицей № 111»</t>
  </si>
  <si>
    <t>МА ОУ «Средняя общеобразовательная школа №112 с углубленным изучением информатики»</t>
  </si>
  <si>
    <t>МК ОУ "Детский дом-школа № 95"</t>
  </si>
  <si>
    <t>МКУ «Детский дом «Ровесник»</t>
  </si>
  <si>
    <t>МКУ «Детский дом «Остров надежды»</t>
  </si>
  <si>
    <t>Рынок услуг общего образования</t>
  </si>
  <si>
    <t>Рынок услуг дополнительного образования детей</t>
  </si>
  <si>
    <t>Рынок услуг дополнительного профессионального образования</t>
  </si>
  <si>
    <t>Муниципальное бюджетное учреждение "Централизованная бухгалтерия Комитета образования и науки администрации города Новокузнецка"</t>
  </si>
  <si>
    <t>х</t>
  </si>
  <si>
    <t>МБУ "Комплексный центр социального обслуживания населения Кузнецкого района"</t>
  </si>
  <si>
    <t>МБУ "Комплексный центр социального обслуживания населения Новоильинского района"</t>
  </si>
  <si>
    <t>МБУ "Комплексный центр социального обслуживания населения Орджоникидзевского района"</t>
  </si>
  <si>
    <t>МБУ "Комплексный центр социального обслуживания населения Заводского района"</t>
  </si>
  <si>
    <t>МБУ "Комплексный центр социального обслуживания населения Центрального района"</t>
  </si>
  <si>
    <t>МБУ "Комплексный центр социального обслуживания населения Куйбышевского района"</t>
  </si>
  <si>
    <t>МКУ "Центр реабилитации детей и подростков с ограниченными возможностями"</t>
  </si>
  <si>
    <t xml:space="preserve">МКУ "Социально-реабилитационный центр для несовершеннолетних "Уютный дом" </t>
  </si>
  <si>
    <t xml:space="preserve">МКУ "Социально-реабилитационный центр для несовершеннолетних "Алые паруса" </t>
  </si>
  <si>
    <t xml:space="preserve">МКУ "Социально-реабилитационный центр для несовершеннолетних "Полярная звезда" </t>
  </si>
  <si>
    <t>МКУ "Дом ночного пребывания для лиц без определенного места жительства и занятий"</t>
  </si>
  <si>
    <t>МКУ "Центр социальной помощи семье и детям"</t>
  </si>
  <si>
    <t>МАУ "Оздоровительные центры"</t>
  </si>
  <si>
    <t>Комитет социальной защиты администрации города Новокузнецка (далее - КСЗН)</t>
  </si>
  <si>
    <t>КСЗН</t>
  </si>
  <si>
    <t>Рынок услуг психолого-педагогического сопровождения детей с ограниченными возможностями здоровья</t>
  </si>
  <si>
    <t xml:space="preserve">Рынок социальных услуг 
(временное содержание детей-сирот и детей, оставшихся без попечения родителей, социальная реабилитация детей, оказавшихся в трудной жизненной ситуации, находящихся в социально опасном положении) </t>
  </si>
  <si>
    <t>Рынок социальных услуг 
(оказание экстренной адресной социальной помощи гражданам, оказавшимся в трудной жизненной ситуации без жилья и средств к существованию)</t>
  </si>
  <si>
    <t>Рынок социальных услуг 
(предоставление социальных услуг гражданам, признанным нуждающимся в социальном обслуживании в связи с полной или частичной утратой способности либо возможности осуществлять самообслуживание)</t>
  </si>
  <si>
    <t>Рынок социальных услуг 
(предоставление социальных услуг семьям с детьми, признанными нуждающимися в социальном обслуживании, социальная реабилитация несовершеннолетних с различными формами и степенью социальной дезадаптации, семей, имеющих детей-инвалидов, а также несовершеннолетних с девиантным поведением, обеспечения им социальной помощи)</t>
  </si>
  <si>
    <t>Рынок социальных услуг 
(организация загородного оздоровительного отдыха семьям с детьми, попавшим в трудную жизненную ситуацию)</t>
  </si>
  <si>
    <t>МАУК "Новокузнецкий художестенный музей"</t>
  </si>
  <si>
    <t>МАУК "Новокузнецкий краеведческий музей"</t>
  </si>
  <si>
    <t>МАУК "Музей-заповедник "Кузнецкая крепость"</t>
  </si>
  <si>
    <t>МБУ "Муниципальная информационно-библиотечная система"</t>
  </si>
  <si>
    <t>МАУ "Культурно-методический центр "Планетарий" им. А.А. Федорова"</t>
  </si>
  <si>
    <t>МАУ "Многофункциональный культурно-досуговый комплекс "Куйбышевского района"</t>
  </si>
  <si>
    <t>МАУ "Многофункциональный культурно-досуговый комплекс "Орджоникидзевского района"</t>
  </si>
  <si>
    <t>МАУ "Многофункциональный культурно-досуговый комплекс "Центрального района"</t>
  </si>
  <si>
    <t>МАУ "Центр культуры и театрального искусства"</t>
  </si>
  <si>
    <t>МАУК "Джаз-клуб "Геликон"</t>
  </si>
  <si>
    <t>МАУК "Досуговый центр "Комсомолец"</t>
  </si>
  <si>
    <t>МАУК "Дворец культуры "Алюминщик"</t>
  </si>
  <si>
    <t>МБУ ДО "Детская школа искусств № 1"</t>
  </si>
  <si>
    <t>МБУ ДО "Детская музыкальная школа № 40"</t>
  </si>
  <si>
    <t xml:space="preserve">МБОУ ДО "Детская школа искусств № 48" </t>
  </si>
  <si>
    <t>МБУ ДО "Детская школа искусств № 55"</t>
  </si>
  <si>
    <t>МБУ ДО "Детская школа искусств № 58"</t>
  </si>
  <si>
    <t>МКУ "Координационно-аналитический центр Управления культуры"</t>
  </si>
  <si>
    <t>МБУ ДО "Детская школа искусств № 47 
им. М.Ф. Мацулевич"</t>
  </si>
  <si>
    <t>оказание услуг в области бухгалтерского учета</t>
  </si>
  <si>
    <t>организация общественного питания, обслуживание, производство и поставка продуктов питания</t>
  </si>
  <si>
    <t>Муниципальное бюджетное учреждение 
"Комбинат питания"</t>
  </si>
  <si>
    <t>управление эксплуатацией нежилого фонда</t>
  </si>
  <si>
    <t>МБУ "Специализированная служба по вопросам похоронного дела" Новокузнецкого городского округа</t>
  </si>
  <si>
    <t>МБУ "Дирекция ЖКХ"</t>
  </si>
  <si>
    <t>аренда и управление собственным или арендованным жилым недвижимым имуществом</t>
  </si>
  <si>
    <t>организация похорон и связанных с ними услуг</t>
  </si>
  <si>
    <t>предоставление услуг в сфере культуры</t>
  </si>
  <si>
    <t>предоставление услуг дополнительного образования</t>
  </si>
  <si>
    <t>сопровождение деятельности учреждений, подведомственных Управлению культуры администрации города Новокузнецка</t>
  </si>
  <si>
    <t>предоставление услуг субъектам малого и среднего предпринимательства</t>
  </si>
  <si>
    <t>деятельность архивов</t>
  </si>
  <si>
    <t>МБУ "Городской молодежный центр "Социум"</t>
  </si>
  <si>
    <t>реализация молодежной политики</t>
  </si>
  <si>
    <t>МАФСУ «СШ по вольной борьбе» им.А.Г.Смолянинова</t>
  </si>
  <si>
    <t>МАФСУ «СШОР по горнолыжному спорту»</t>
  </si>
  <si>
    <t>МАФСУ «СШ  «Грань»</t>
  </si>
  <si>
    <t>МАФСУ «СШОР по настольному теннису»</t>
  </si>
  <si>
    <t>МАФСУ «СШ по шахматам» им.Б.А.Кустова</t>
  </si>
  <si>
    <t>МАФСУ «СШ № 6  им. Манеева В.П.»</t>
  </si>
  <si>
    <t>МАФСУ «СШОР по легкой атлетике»</t>
  </si>
  <si>
    <t>МАФСУ «СШОР по регби «Буревестник»</t>
  </si>
  <si>
    <t>МАФСУ «СШОР «Металлург»</t>
  </si>
  <si>
    <t>МАФСУ«СШ № 2»</t>
  </si>
  <si>
    <t>МАФСУ «СШ «Металлург-Запсиб»</t>
  </si>
  <si>
    <t>предоставление услуг в области дополнительного образования, физкультурно-оздоровительная деятельность</t>
  </si>
  <si>
    <t>МБУ "Городское управление развития территории"</t>
  </si>
  <si>
    <t>Наименование рынка/отрасли присутствия хозяйствующего субъекта</t>
  </si>
  <si>
    <t>единица измерения</t>
  </si>
  <si>
    <t>количество</t>
  </si>
  <si>
    <t>социальных услуг</t>
  </si>
  <si>
    <t>размещенных лиц</t>
  </si>
  <si>
    <t>детей</t>
  </si>
  <si>
    <t>отдыхающих</t>
  </si>
  <si>
    <t>разработка сметной документации</t>
  </si>
  <si>
    <t>проверка сметной документации</t>
  </si>
  <si>
    <t>услуг кремации</t>
  </si>
  <si>
    <t>Комитет жилищно-коммунального хозяйства</t>
  </si>
  <si>
    <t>Управление дорожно-коммунального хозяйства и благоустройства</t>
  </si>
  <si>
    <t>услуг</t>
  </si>
  <si>
    <t>МАУК "Литературно-мемориальный музей 
Ф.М. Достоевского"</t>
  </si>
  <si>
    <t>занимающихся, человек</t>
  </si>
  <si>
    <t xml:space="preserve">Комитет по физической культуре, спорту и туризму администрации города Новокузнецка </t>
  </si>
  <si>
    <t>человек/час</t>
  </si>
  <si>
    <t>оказанных услуг</t>
  </si>
  <si>
    <t>обучающихся</t>
  </si>
  <si>
    <t>оказанных платных образовательных услуг</t>
  </si>
  <si>
    <t>объектов учета (регистров)</t>
  </si>
  <si>
    <t>работ, актов, нормативных документов</t>
  </si>
  <si>
    <t>кв метры</t>
  </si>
  <si>
    <r>
      <t xml:space="preserve">итого </t>
    </r>
    <r>
      <rPr>
        <b/>
        <sz val="11"/>
        <color theme="1"/>
        <rFont val="Times New Roman"/>
        <family val="1"/>
        <charset val="204"/>
      </rPr>
      <t xml:space="preserve">по всем хозсубъектам рынка </t>
    </r>
    <r>
      <rPr>
        <sz val="11"/>
        <color theme="1"/>
        <rFont val="Times New Roman"/>
        <family val="1"/>
        <charset val="204"/>
      </rPr>
      <t>услуг общего образования</t>
    </r>
  </si>
  <si>
    <r>
      <t xml:space="preserve">итого </t>
    </r>
    <r>
      <rPr>
        <b/>
        <sz val="11"/>
        <color theme="1"/>
        <rFont val="Times New Roman"/>
        <family val="1"/>
        <charset val="204"/>
      </rPr>
      <t xml:space="preserve">по муниципальным учреждениям </t>
    </r>
    <r>
      <rPr>
        <sz val="11"/>
        <color theme="1"/>
        <rFont val="Times New Roman"/>
        <family val="1"/>
        <charset val="204"/>
      </rPr>
      <t>общего образования</t>
    </r>
  </si>
  <si>
    <r>
      <t xml:space="preserve">итого </t>
    </r>
    <r>
      <rPr>
        <b/>
        <sz val="11"/>
        <color theme="1"/>
        <rFont val="Times New Roman"/>
        <family val="1"/>
        <charset val="204"/>
      </rPr>
      <t xml:space="preserve">по частным организациям </t>
    </r>
    <r>
      <rPr>
        <sz val="11"/>
        <color theme="1"/>
        <rFont val="Times New Roman"/>
        <family val="1"/>
        <charset val="204"/>
      </rPr>
      <t>рынка услуг общего образования</t>
    </r>
  </si>
  <si>
    <t>единиц</t>
  </si>
  <si>
    <t>человек (привлеченная молодежь)</t>
  </si>
  <si>
    <t>мероприятий</t>
  </si>
  <si>
    <t>га (подготовка документации по планировке территории)</t>
  </si>
  <si>
    <t>га (инженерные изыскания)</t>
  </si>
  <si>
    <t>Объем выручки, тыс рублей*</t>
  </si>
  <si>
    <t>* примечание: указан доход учреждений от оказания платных услуг</t>
  </si>
  <si>
    <t>га (объектов коммунальной инфраструктуры , на которых проведены работы для проведения кадастрового учета земельных участков, на которых расположены или будут расположены объекты коммунальной ифраструктуры)</t>
  </si>
  <si>
    <t>п.м.(инженерные изыскания)</t>
  </si>
  <si>
    <t>разработка проектно-сметной документации</t>
  </si>
  <si>
    <r>
      <t xml:space="preserve">итого </t>
    </r>
    <r>
      <rPr>
        <b/>
        <sz val="11"/>
        <color theme="1"/>
        <rFont val="Times New Roman"/>
        <family val="1"/>
        <charset val="204"/>
      </rPr>
      <t>по муниципальным учреждениям</t>
    </r>
    <r>
      <rPr>
        <sz val="11"/>
        <color theme="1"/>
        <rFont val="Times New Roman"/>
        <family val="1"/>
        <charset val="204"/>
      </rPr>
      <t xml:space="preserve"> дополнительного образования</t>
    </r>
  </si>
  <si>
    <r>
      <t>итого</t>
    </r>
    <r>
      <rPr>
        <b/>
        <sz val="11"/>
        <color theme="1"/>
        <rFont val="Times New Roman"/>
        <family val="1"/>
        <charset val="204"/>
      </rPr>
      <t xml:space="preserve"> по организациям дополнительного образования 
различных форм</t>
    </r>
    <r>
      <rPr>
        <sz val="11"/>
        <color theme="1"/>
        <rFont val="Times New Roman"/>
        <family val="1"/>
        <charset val="204"/>
      </rPr>
      <t xml:space="preserve"> собственности города Новокузнецка</t>
    </r>
  </si>
  <si>
    <t>количество составленных отчетов, количество объектов учета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</si>
  <si>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по муниципальным учреждениям</t>
    </r>
    <r>
      <rPr>
        <sz val="12"/>
        <color theme="1"/>
        <rFont val="Times New Roman"/>
        <family val="1"/>
        <charset val="204"/>
      </rPr>
      <t xml:space="preserve"> дополнительного образования 
в сфере спорта</t>
    </r>
  </si>
  <si>
    <t>обучающихся в
2021-2022 учебном году</t>
  </si>
  <si>
    <t xml:space="preserve">Перечень муниципальных учреждений Новокузнецкого городского округа, осуществлявших деятельность в 2022 году </t>
  </si>
  <si>
    <t>обучающихся в 
2021-2022 учебном году</t>
  </si>
  <si>
    <t>МБУ "Централизованная бухгалтерия Управления культуры"</t>
  </si>
  <si>
    <r>
      <t xml:space="preserve">итого </t>
    </r>
    <r>
      <rPr>
        <b/>
        <sz val="11"/>
        <color theme="1"/>
        <rFont val="Times New Roman"/>
        <family val="1"/>
        <charset val="204"/>
      </rPr>
      <t>по всем хозсубъектам рынка</t>
    </r>
  </si>
  <si>
    <r>
      <t xml:space="preserve">итого </t>
    </r>
    <r>
      <rPr>
        <b/>
        <sz val="11"/>
        <color theme="1"/>
        <rFont val="Times New Roman"/>
        <family val="1"/>
        <charset val="204"/>
      </rPr>
      <t xml:space="preserve">по муниципальным учреждениям </t>
    </r>
  </si>
  <si>
    <r>
      <t xml:space="preserve">итого </t>
    </r>
    <r>
      <rPr>
        <b/>
        <sz val="11"/>
        <color theme="1"/>
        <rFont val="Times New Roman"/>
        <family val="1"/>
        <charset val="204"/>
      </rPr>
      <t xml:space="preserve">по частным организациям </t>
    </r>
    <r>
      <rPr>
        <sz val="11"/>
        <color theme="1"/>
        <rFont val="Times New Roman"/>
        <family val="1"/>
        <charset val="204"/>
      </rPr>
      <t>рынка</t>
    </r>
  </si>
  <si>
    <t>Комитет градостроительтства и земельных ресурсов администрации города Новокузнецка</t>
  </si>
  <si>
    <t>деятельность в области архитектуры</t>
  </si>
  <si>
    <t>-</t>
  </si>
  <si>
    <t>Управление культуры и молодежной политики</t>
  </si>
  <si>
    <r>
      <rPr>
        <sz val="10"/>
        <color theme="1"/>
        <rFont val="Times New Roman"/>
        <family val="1"/>
        <charset val="204"/>
      </rPr>
      <t>хозяйствующий субъект рынка № 1</t>
    </r>
    <r>
      <rPr>
        <i/>
        <sz val="10"/>
        <color theme="1"/>
        <rFont val="Times New Roman"/>
        <family val="1"/>
        <charset val="204"/>
      </rPr>
      <t xml:space="preserve"> </t>
    </r>
  </si>
  <si>
    <r>
      <rPr>
        <sz val="10"/>
        <color theme="1"/>
        <rFont val="Times New Roman"/>
        <family val="1"/>
        <charset val="204"/>
      </rPr>
      <t>хозяйствующий субъект рынка № 2</t>
    </r>
    <r>
      <rPr>
        <i/>
        <sz val="10"/>
        <color theme="1"/>
        <rFont val="Times New Roman"/>
        <family val="1"/>
        <charset val="204"/>
      </rPr>
      <t xml:space="preserve"> (оценка)</t>
    </r>
  </si>
  <si>
    <t>хозяйствующий субъект рынка услуг общего образования № 1</t>
  </si>
  <si>
    <t xml:space="preserve">хозяйствующий субъект рынка услуг общего образования № 2 </t>
  </si>
  <si>
    <t>хозяйствующий субъект рынка услуг общего образования № 3 (оценка)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</si>
</sst>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#,##0.0"/>
    <numFmt numFmtId="166" formatCode="0.0"/>
    <numFmt numFmtId="167" formatCode="_-* #,##0\ _₽_-;\-* #,##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left" vertical="center" wrapText="1" indent="1"/>
    </xf>
    <xf numFmtId="166" fontId="1" fillId="0" borderId="1" xfId="0" applyNumberFormat="1" applyFont="1" applyBorder="1" applyAlignment="1">
      <alignment horizontal="left" vertical="center" wrapText="1" indent="1"/>
    </xf>
    <xf numFmtId="166" fontId="7" fillId="0" borderId="1" xfId="0" applyNumberFormat="1" applyFont="1" applyFill="1" applyBorder="1" applyAlignment="1">
      <alignment horizontal="left" vertical="center" wrapText="1" indent="1"/>
    </xf>
    <xf numFmtId="166" fontId="1" fillId="0" borderId="1" xfId="0" applyNumberFormat="1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wrapText="1" indent="1"/>
    </xf>
    <xf numFmtId="3" fontId="1" fillId="6" borderId="1" xfId="0" applyNumberFormat="1" applyFont="1" applyFill="1" applyBorder="1" applyAlignment="1">
      <alignment horizont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6" borderId="6" xfId="0" applyNumberFormat="1" applyFont="1" applyFill="1" applyBorder="1" applyAlignment="1">
      <alignment horizontal="center" vertical="center" wrapText="1"/>
    </xf>
    <xf numFmtId="4" fontId="1" fillId="6" borderId="5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1" fillId="4" borderId="6" xfId="0" applyNumberFormat="1" applyFont="1" applyFill="1" applyBorder="1" applyAlignment="1">
      <alignment horizontal="center" vertical="center" wrapText="1"/>
    </xf>
    <xf numFmtId="166" fontId="1" fillId="4" borderId="7" xfId="0" applyNumberFormat="1" applyFont="1" applyFill="1" applyBorder="1" applyAlignment="1">
      <alignment horizontal="center" vertical="center" wrapText="1"/>
    </xf>
    <xf numFmtId="166" fontId="1" fillId="4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4" fillId="4" borderId="1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5" fontId="1" fillId="6" borderId="6" xfId="0" applyNumberFormat="1" applyFont="1" applyFill="1" applyBorder="1" applyAlignment="1">
      <alignment horizontal="center" vertical="center" wrapText="1"/>
    </xf>
    <xf numFmtId="165" fontId="1" fillId="6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165" fontId="1" fillId="6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1" fillId="6" borderId="7" xfId="0" applyNumberFormat="1" applyFont="1" applyFill="1" applyBorder="1" applyAlignment="1">
      <alignment horizontal="center" vertical="center" wrapText="1"/>
    </xf>
    <xf numFmtId="167" fontId="1" fillId="4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&#1088;&#1072;&#1079;&#1074;&#1080;&#1090;&#1080;&#1077;%20&#1082;&#1086;&#1085;&#1082;&#1091;&#1088;&#1077;&#1085;&#1094;&#1080;&#1080;/&#1054;&#1090;&#1074;&#1077;&#1090;&#1099;/&#1050;&#1054;&#1048;&#1053;%20&#1055;&#1088;&#1080;&#1083;&#1086;&#1078;&#1077;&#1085;&#1080;&#1077;%202%20&#1055;&#1077;&#1088;&#1077;&#1095;&#1077;&#1085;&#1100;%20&#1084;&#1091;&#1085;&#1080;&#1094;&#1080;&#1087;&#1072;&#1083;&#1100;&#1085;&#1099;&#1093;%20&#1091;&#1095;&#1088;&#1077;&#1078;&#1076;&#1077;&#1085;&#1080;&#1081;%20&#1053;&#1043;&#1054;%202022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ание"/>
      <sheetName val="завод"/>
      <sheetName val="ордж"/>
      <sheetName val="центр"/>
      <sheetName val="куйбыш"/>
      <sheetName val="казенные"/>
      <sheetName val="школа 112"/>
    </sheetNames>
    <sheetDataSet>
      <sheetData sheetId="0"/>
      <sheetData sheetId="1">
        <row r="17">
          <cell r="F17">
            <v>164</v>
          </cell>
          <cell r="H17">
            <v>696.1</v>
          </cell>
          <cell r="J17">
            <v>29381197.170000002</v>
          </cell>
          <cell r="K17">
            <v>30949900</v>
          </cell>
        </row>
        <row r="39">
          <cell r="F39">
            <v>133</v>
          </cell>
          <cell r="H39">
            <v>166.4</v>
          </cell>
          <cell r="J39">
            <v>12336287.01</v>
          </cell>
          <cell r="K39">
            <v>13567500</v>
          </cell>
        </row>
        <row r="40">
          <cell r="F40">
            <v>124</v>
          </cell>
          <cell r="H40">
            <v>1.2</v>
          </cell>
          <cell r="J40">
            <v>10665967.789999999</v>
          </cell>
          <cell r="K40">
            <v>11971600</v>
          </cell>
        </row>
        <row r="41">
          <cell r="F41">
            <v>90</v>
          </cell>
          <cell r="H41">
            <v>50.8</v>
          </cell>
          <cell r="J41">
            <v>8452916.25</v>
          </cell>
          <cell r="K41">
            <v>7730900</v>
          </cell>
        </row>
        <row r="42">
          <cell r="F42">
            <v>88</v>
          </cell>
          <cell r="H42">
            <v>225.4</v>
          </cell>
          <cell r="J42">
            <v>10329864.9</v>
          </cell>
          <cell r="K42">
            <v>12972000</v>
          </cell>
        </row>
        <row r="43">
          <cell r="F43">
            <v>132</v>
          </cell>
          <cell r="H43">
            <v>230.3</v>
          </cell>
          <cell r="J43">
            <v>11315683.58</v>
          </cell>
          <cell r="K43">
            <v>12660000</v>
          </cell>
        </row>
        <row r="46">
          <cell r="F46">
            <v>166</v>
          </cell>
          <cell r="H46">
            <v>306.3</v>
          </cell>
          <cell r="J46">
            <v>14209225.439999999</v>
          </cell>
          <cell r="K46">
            <v>15062800</v>
          </cell>
        </row>
        <row r="49">
          <cell r="F49">
            <v>150</v>
          </cell>
          <cell r="H49">
            <v>197.9</v>
          </cell>
          <cell r="J49">
            <v>14245268.390000001</v>
          </cell>
          <cell r="K49">
            <v>13107800</v>
          </cell>
        </row>
        <row r="52">
          <cell r="F52">
            <v>107</v>
          </cell>
          <cell r="H52">
            <v>115.2</v>
          </cell>
          <cell r="J52">
            <v>10892723.800000001</v>
          </cell>
          <cell r="K52">
            <v>12295300</v>
          </cell>
        </row>
        <row r="56">
          <cell r="F56">
            <v>270</v>
          </cell>
          <cell r="H56">
            <v>1007.9</v>
          </cell>
          <cell r="J56">
            <v>19503469.59</v>
          </cell>
          <cell r="K56">
            <v>24881700</v>
          </cell>
        </row>
        <row r="57">
          <cell r="F57">
            <v>308</v>
          </cell>
          <cell r="H57">
            <v>158.9</v>
          </cell>
          <cell r="J57">
            <v>23210940.75</v>
          </cell>
          <cell r="K57">
            <v>25007200</v>
          </cell>
        </row>
        <row r="58">
          <cell r="F58">
            <v>86</v>
          </cell>
          <cell r="H58">
            <v>0</v>
          </cell>
          <cell r="J58">
            <v>10667736.24</v>
          </cell>
          <cell r="K58">
            <v>12530200</v>
          </cell>
        </row>
        <row r="59">
          <cell r="F59">
            <v>125</v>
          </cell>
          <cell r="H59">
            <v>199.8</v>
          </cell>
          <cell r="J59">
            <v>19069596.91</v>
          </cell>
          <cell r="K59">
            <v>10857100</v>
          </cell>
        </row>
        <row r="60">
          <cell r="F60">
            <v>244</v>
          </cell>
          <cell r="H60">
            <v>161.80000000000001</v>
          </cell>
          <cell r="J60">
            <v>19971229.75</v>
          </cell>
          <cell r="K60">
            <v>23034500</v>
          </cell>
        </row>
        <row r="64">
          <cell r="F64">
            <v>182</v>
          </cell>
          <cell r="H64">
            <v>34.9</v>
          </cell>
          <cell r="J64">
            <v>18227877.280000001</v>
          </cell>
          <cell r="K64">
            <v>18635700</v>
          </cell>
        </row>
        <row r="70">
          <cell r="F70">
            <v>103</v>
          </cell>
          <cell r="H70">
            <v>12.2</v>
          </cell>
          <cell r="J70">
            <v>9109292.8300000001</v>
          </cell>
          <cell r="K70">
            <v>8851500</v>
          </cell>
        </row>
        <row r="74">
          <cell r="F74">
            <v>148</v>
          </cell>
          <cell r="H74">
            <v>103.1</v>
          </cell>
          <cell r="J74">
            <v>15129953.57</v>
          </cell>
          <cell r="K74">
            <v>17296000</v>
          </cell>
        </row>
        <row r="80">
          <cell r="F80">
            <v>141</v>
          </cell>
          <cell r="H80">
            <v>39.4</v>
          </cell>
          <cell r="J80">
            <v>11268039.93</v>
          </cell>
          <cell r="K80">
            <v>12652900</v>
          </cell>
        </row>
        <row r="81">
          <cell r="F81">
            <v>158</v>
          </cell>
          <cell r="H81">
            <v>117.8</v>
          </cell>
          <cell r="J81">
            <v>19160794.120000001</v>
          </cell>
          <cell r="K81">
            <v>19889300</v>
          </cell>
        </row>
        <row r="85">
          <cell r="F85">
            <v>85</v>
          </cell>
          <cell r="H85">
            <v>49.3</v>
          </cell>
          <cell r="J85">
            <v>9123637.7300000004</v>
          </cell>
          <cell r="K85">
            <v>6956800</v>
          </cell>
        </row>
        <row r="86">
          <cell r="F86">
            <v>128</v>
          </cell>
          <cell r="H86">
            <v>493.3</v>
          </cell>
          <cell r="J86">
            <v>13934927.640000001</v>
          </cell>
          <cell r="K86">
            <v>12977300</v>
          </cell>
        </row>
        <row r="90">
          <cell r="F90">
            <v>152</v>
          </cell>
          <cell r="H90">
            <v>343.7</v>
          </cell>
          <cell r="J90">
            <v>15223623.109999999</v>
          </cell>
          <cell r="K90">
            <v>12877700</v>
          </cell>
        </row>
        <row r="91">
          <cell r="F91">
            <v>115</v>
          </cell>
          <cell r="H91">
            <v>90.1</v>
          </cell>
          <cell r="J91">
            <v>10353229.08</v>
          </cell>
          <cell r="K91">
            <v>10729700</v>
          </cell>
        </row>
        <row r="92">
          <cell r="F92">
            <v>124</v>
          </cell>
          <cell r="H92">
            <v>338.7</v>
          </cell>
          <cell r="J92">
            <v>10742900.99</v>
          </cell>
          <cell r="K92">
            <v>9692600</v>
          </cell>
        </row>
        <row r="94">
          <cell r="F94">
            <v>72</v>
          </cell>
          <cell r="H94">
            <v>423.8</v>
          </cell>
          <cell r="J94">
            <v>9361722.4600000009</v>
          </cell>
          <cell r="K94">
            <v>10467100</v>
          </cell>
        </row>
        <row r="96">
          <cell r="F96">
            <v>144</v>
          </cell>
          <cell r="H96">
            <v>2.2000000000000002</v>
          </cell>
          <cell r="J96">
            <v>10856084.810000001</v>
          </cell>
          <cell r="K96">
            <v>11490200</v>
          </cell>
        </row>
        <row r="98">
          <cell r="F98">
            <v>208</v>
          </cell>
          <cell r="H98">
            <v>95.4</v>
          </cell>
          <cell r="J98">
            <v>21385088.989999998</v>
          </cell>
          <cell r="K98">
            <v>21548900</v>
          </cell>
        </row>
        <row r="102">
          <cell r="F102">
            <v>128</v>
          </cell>
          <cell r="H102">
            <v>3.6</v>
          </cell>
          <cell r="J102">
            <v>12018466.880000001</v>
          </cell>
          <cell r="K102">
            <v>11643300</v>
          </cell>
        </row>
        <row r="103">
          <cell r="F103">
            <v>244</v>
          </cell>
          <cell r="H103">
            <v>166.2</v>
          </cell>
          <cell r="J103">
            <v>24568561.5</v>
          </cell>
          <cell r="K103">
            <v>30724500</v>
          </cell>
        </row>
        <row r="106">
          <cell r="F106">
            <v>86</v>
          </cell>
          <cell r="H106">
            <v>193.9</v>
          </cell>
          <cell r="J106">
            <v>10197503.109999999</v>
          </cell>
          <cell r="K106">
            <v>12237200</v>
          </cell>
        </row>
        <row r="107">
          <cell r="F107">
            <v>115</v>
          </cell>
          <cell r="H107">
            <v>0</v>
          </cell>
          <cell r="J107">
            <v>11027074.92</v>
          </cell>
          <cell r="K107">
            <v>7949700</v>
          </cell>
        </row>
        <row r="108">
          <cell r="F108">
            <v>81</v>
          </cell>
          <cell r="H108">
            <v>67.599999999999994</v>
          </cell>
          <cell r="J108">
            <v>11153889.15</v>
          </cell>
          <cell r="K108">
            <v>11206000</v>
          </cell>
        </row>
        <row r="110">
          <cell r="F110">
            <v>111</v>
          </cell>
          <cell r="H110">
            <v>195</v>
          </cell>
          <cell r="J110">
            <v>10884258.359999999</v>
          </cell>
          <cell r="K110">
            <v>11293000</v>
          </cell>
        </row>
        <row r="113">
          <cell r="F113">
            <v>198</v>
          </cell>
          <cell r="H113">
            <v>18.2</v>
          </cell>
          <cell r="J113">
            <v>18077293.059999999</v>
          </cell>
          <cell r="K113">
            <v>17673600</v>
          </cell>
        </row>
        <row r="115">
          <cell r="F115">
            <v>116</v>
          </cell>
          <cell r="H115">
            <v>190.5</v>
          </cell>
          <cell r="J115">
            <v>10752964.41</v>
          </cell>
          <cell r="K115">
            <v>12114200</v>
          </cell>
        </row>
        <row r="123">
          <cell r="F123">
            <v>107</v>
          </cell>
          <cell r="H123">
            <v>142.6</v>
          </cell>
          <cell r="J123">
            <v>10549483.380000001</v>
          </cell>
          <cell r="K123">
            <v>11412300</v>
          </cell>
        </row>
        <row r="124">
          <cell r="F124">
            <v>122</v>
          </cell>
          <cell r="H124">
            <v>447.2</v>
          </cell>
          <cell r="J124">
            <v>11465292.960000001</v>
          </cell>
          <cell r="K124">
            <v>11210800</v>
          </cell>
        </row>
        <row r="125">
          <cell r="F125">
            <v>225</v>
          </cell>
          <cell r="H125">
            <v>417.4</v>
          </cell>
          <cell r="J125">
            <v>17171683.66</v>
          </cell>
          <cell r="K125">
            <v>17184200</v>
          </cell>
        </row>
        <row r="131">
          <cell r="F131">
            <v>251</v>
          </cell>
          <cell r="H131">
            <v>349</v>
          </cell>
          <cell r="J131">
            <v>21697943.489999998</v>
          </cell>
          <cell r="K131">
            <v>22607500</v>
          </cell>
        </row>
        <row r="139">
          <cell r="F139">
            <v>225</v>
          </cell>
          <cell r="H139">
            <v>260.8</v>
          </cell>
          <cell r="J139">
            <v>17458804.059999999</v>
          </cell>
          <cell r="K139">
            <v>21078200</v>
          </cell>
        </row>
        <row r="145">
          <cell r="F145">
            <v>224</v>
          </cell>
          <cell r="H145">
            <v>491.6</v>
          </cell>
          <cell r="J145">
            <v>19425276.82</v>
          </cell>
          <cell r="K145">
            <v>22166800</v>
          </cell>
        </row>
        <row r="148">
          <cell r="F148">
            <v>229</v>
          </cell>
          <cell r="H148">
            <v>832.9</v>
          </cell>
          <cell r="J148">
            <v>18871342.84</v>
          </cell>
          <cell r="K148">
            <v>21374900</v>
          </cell>
        </row>
        <row r="150">
          <cell r="F150">
            <v>211</v>
          </cell>
          <cell r="H150">
            <v>322.8</v>
          </cell>
          <cell r="J150">
            <v>16717670.369999999</v>
          </cell>
          <cell r="K150">
            <v>19099200</v>
          </cell>
        </row>
        <row r="151">
          <cell r="F151">
            <v>238</v>
          </cell>
          <cell r="H151">
            <v>698.7</v>
          </cell>
          <cell r="J151">
            <v>18212191.050000001</v>
          </cell>
          <cell r="K151">
            <v>22846593.079999998</v>
          </cell>
        </row>
        <row r="153">
          <cell r="F153">
            <v>180</v>
          </cell>
          <cell r="H153">
            <v>297.7</v>
          </cell>
          <cell r="J153">
            <v>15769964.1</v>
          </cell>
          <cell r="K153">
            <v>18425900</v>
          </cell>
        </row>
        <row r="154">
          <cell r="F154">
            <v>241</v>
          </cell>
          <cell r="H154">
            <v>878.9</v>
          </cell>
          <cell r="J154">
            <v>18483800.73</v>
          </cell>
          <cell r="K154">
            <v>21991200</v>
          </cell>
        </row>
        <row r="155">
          <cell r="F155">
            <v>258</v>
          </cell>
          <cell r="H155">
            <v>98.5</v>
          </cell>
          <cell r="J155">
            <v>24161895.960000001</v>
          </cell>
          <cell r="K155">
            <v>23198500</v>
          </cell>
        </row>
        <row r="156">
          <cell r="F156">
            <v>194</v>
          </cell>
          <cell r="H156">
            <v>478.1</v>
          </cell>
          <cell r="J156">
            <v>16439821.91</v>
          </cell>
          <cell r="K156">
            <v>17819800</v>
          </cell>
        </row>
        <row r="158">
          <cell r="F158">
            <v>218</v>
          </cell>
          <cell r="H158">
            <v>565.4</v>
          </cell>
          <cell r="J158">
            <v>24237797.760000002</v>
          </cell>
          <cell r="K158">
            <v>29339200</v>
          </cell>
        </row>
        <row r="162">
          <cell r="F162">
            <v>98</v>
          </cell>
          <cell r="H162">
            <v>0</v>
          </cell>
          <cell r="J162">
            <v>9244456.9000000004</v>
          </cell>
          <cell r="K162">
            <v>5982400</v>
          </cell>
        </row>
        <row r="176">
          <cell r="F176">
            <v>797</v>
          </cell>
          <cell r="H176">
            <v>467.6</v>
          </cell>
          <cell r="J176">
            <v>8009070.3300000001</v>
          </cell>
          <cell r="K176">
            <v>41868520.649999999</v>
          </cell>
        </row>
        <row r="183">
          <cell r="F183">
            <v>1027</v>
          </cell>
          <cell r="H183">
            <v>3162.9</v>
          </cell>
          <cell r="J183">
            <v>18992134.699999999</v>
          </cell>
          <cell r="K183">
            <v>54050166.469999999</v>
          </cell>
        </row>
        <row r="184">
          <cell r="F184">
            <v>1069</v>
          </cell>
          <cell r="H184">
            <v>1082.3</v>
          </cell>
          <cell r="J184">
            <v>9628478.7100000009</v>
          </cell>
          <cell r="K184">
            <v>56975079.18</v>
          </cell>
        </row>
        <row r="187">
          <cell r="F187">
            <v>873</v>
          </cell>
          <cell r="H187">
            <v>905.6</v>
          </cell>
          <cell r="J187">
            <v>9027190.2100000009</v>
          </cell>
          <cell r="K187">
            <v>47353104.920000002</v>
          </cell>
        </row>
        <row r="190">
          <cell r="F190">
            <v>642</v>
          </cell>
          <cell r="H190">
            <v>360.5</v>
          </cell>
          <cell r="J190">
            <v>5225641.6900000004</v>
          </cell>
          <cell r="K190">
            <v>35569915.829999998</v>
          </cell>
        </row>
        <row r="199">
          <cell r="F199">
            <v>721</v>
          </cell>
          <cell r="H199">
            <v>4180.8</v>
          </cell>
          <cell r="J199">
            <v>7892437.3200000003</v>
          </cell>
          <cell r="K199">
            <v>43111423.850000001</v>
          </cell>
        </row>
        <row r="200">
          <cell r="F200">
            <v>513</v>
          </cell>
          <cell r="H200">
            <v>546.1</v>
          </cell>
          <cell r="J200">
            <v>3862335.21</v>
          </cell>
          <cell r="K200">
            <v>30457914.600000001</v>
          </cell>
        </row>
        <row r="202">
          <cell r="F202">
            <v>716</v>
          </cell>
          <cell r="H202">
            <v>1126.3</v>
          </cell>
          <cell r="J202">
            <v>7025696.1900000004</v>
          </cell>
          <cell r="K202">
            <v>43807199.469999999</v>
          </cell>
        </row>
        <row r="203">
          <cell r="F203">
            <v>883</v>
          </cell>
          <cell r="H203">
            <v>828</v>
          </cell>
          <cell r="J203">
            <v>7427857.1399999997</v>
          </cell>
          <cell r="K203">
            <v>47016593.619999997</v>
          </cell>
        </row>
        <row r="209">
          <cell r="F209">
            <v>650</v>
          </cell>
          <cell r="H209">
            <v>2014.8</v>
          </cell>
          <cell r="J209">
            <v>8298020.1799999997</v>
          </cell>
          <cell r="K209">
            <v>40220861.350000001</v>
          </cell>
        </row>
        <row r="212">
          <cell r="F212">
            <v>831</v>
          </cell>
          <cell r="H212">
            <v>66.2</v>
          </cell>
          <cell r="J212">
            <v>5408119.0999999996</v>
          </cell>
          <cell r="K212">
            <v>43137731.380000003</v>
          </cell>
        </row>
        <row r="219">
          <cell r="F219">
            <v>948</v>
          </cell>
          <cell r="H219">
            <v>1809.4</v>
          </cell>
          <cell r="J219">
            <v>7500479.3200000003</v>
          </cell>
          <cell r="K219">
            <v>57778129.850000001</v>
          </cell>
        </row>
        <row r="224">
          <cell r="F224">
            <v>1026</v>
          </cell>
          <cell r="H224">
            <v>1952.8</v>
          </cell>
          <cell r="J224">
            <v>9552570.0899999999</v>
          </cell>
          <cell r="K224">
            <v>54336506.390000001</v>
          </cell>
        </row>
        <row r="233">
          <cell r="F233">
            <v>907</v>
          </cell>
          <cell r="H233">
            <v>932.4</v>
          </cell>
          <cell r="J233">
            <v>8115862.9000000004</v>
          </cell>
          <cell r="K233">
            <v>47355201.450000003</v>
          </cell>
        </row>
        <row r="235">
          <cell r="F235">
            <v>1023</v>
          </cell>
          <cell r="H235">
            <v>796.6</v>
          </cell>
          <cell r="J235">
            <v>18706331.550000001</v>
          </cell>
          <cell r="K235">
            <v>54417442.170000002</v>
          </cell>
        </row>
        <row r="237">
          <cell r="F237">
            <v>985</v>
          </cell>
          <cell r="H237">
            <v>471</v>
          </cell>
          <cell r="J237">
            <v>38820372.649999999</v>
          </cell>
          <cell r="K237">
            <v>52068903.859999999</v>
          </cell>
        </row>
        <row r="242">
          <cell r="F242">
            <v>367</v>
          </cell>
          <cell r="H242">
            <v>118.3</v>
          </cell>
          <cell r="J242">
            <v>4545364.1399999997</v>
          </cell>
          <cell r="K242">
            <v>20087790.129999999</v>
          </cell>
        </row>
        <row r="245">
          <cell r="F245">
            <v>832</v>
          </cell>
          <cell r="H245">
            <v>0</v>
          </cell>
          <cell r="J245">
            <v>5298094.5599999996</v>
          </cell>
          <cell r="K245">
            <v>43878358.939999998</v>
          </cell>
        </row>
        <row r="246">
          <cell r="F246">
            <v>1028</v>
          </cell>
          <cell r="H246">
            <v>1056.9000000000001</v>
          </cell>
          <cell r="J246">
            <v>7090113.4699999997</v>
          </cell>
          <cell r="K246">
            <v>55131621.909999996</v>
          </cell>
        </row>
        <row r="251">
          <cell r="F251">
            <v>723</v>
          </cell>
          <cell r="H251">
            <v>0</v>
          </cell>
          <cell r="J251">
            <v>7063386.3700000001</v>
          </cell>
          <cell r="K251">
            <v>38588208.890000001</v>
          </cell>
        </row>
        <row r="255">
          <cell r="F255">
            <v>1103</v>
          </cell>
          <cell r="H255">
            <v>2660</v>
          </cell>
          <cell r="J255">
            <v>10314994.060000001</v>
          </cell>
          <cell r="K255">
            <v>57642357.600000001</v>
          </cell>
        </row>
        <row r="259">
          <cell r="H259">
            <v>2812.5</v>
          </cell>
          <cell r="J259">
            <v>7576051</v>
          </cell>
          <cell r="K259">
            <v>310981621.38999999</v>
          </cell>
        </row>
        <row r="275">
          <cell r="F275">
            <v>2996</v>
          </cell>
          <cell r="H275">
            <v>0</v>
          </cell>
          <cell r="J275">
            <v>68565324.640000001</v>
          </cell>
          <cell r="K275">
            <v>1110000</v>
          </cell>
        </row>
        <row r="276">
          <cell r="F276">
            <v>395444</v>
          </cell>
        </row>
        <row r="283">
          <cell r="F283">
            <v>2658</v>
          </cell>
          <cell r="H283">
            <v>46.5</v>
          </cell>
          <cell r="J283">
            <v>46246402.549999997</v>
          </cell>
          <cell r="K283">
            <v>0</v>
          </cell>
        </row>
        <row r="284">
          <cell r="F284">
            <v>273122</v>
          </cell>
        </row>
        <row r="285">
          <cell r="F285">
            <v>2626</v>
          </cell>
          <cell r="H285">
            <v>16.2</v>
          </cell>
          <cell r="J285">
            <v>48866996.490000002</v>
          </cell>
          <cell r="K285">
            <v>1110000</v>
          </cell>
        </row>
        <row r="286">
          <cell r="F286">
            <v>516708</v>
          </cell>
        </row>
        <row r="287">
          <cell r="F287">
            <v>2670</v>
          </cell>
          <cell r="J287">
            <v>31203736.609999999</v>
          </cell>
          <cell r="K287">
            <v>0</v>
          </cell>
        </row>
        <row r="288">
          <cell r="F288">
            <v>860540</v>
          </cell>
        </row>
        <row r="289">
          <cell r="F289">
            <v>2076</v>
          </cell>
          <cell r="H289">
            <v>0</v>
          </cell>
          <cell r="J289">
            <v>49993747.399999999</v>
          </cell>
          <cell r="K289">
            <v>1149543.55</v>
          </cell>
        </row>
        <row r="290">
          <cell r="F290">
            <v>690768</v>
          </cell>
        </row>
        <row r="293">
          <cell r="F293">
            <v>1005</v>
          </cell>
          <cell r="H293">
            <v>758.1</v>
          </cell>
          <cell r="J293">
            <v>28026654.690000001</v>
          </cell>
          <cell r="K293">
            <v>0</v>
          </cell>
        </row>
        <row r="294">
          <cell r="F294">
            <v>24192</v>
          </cell>
        </row>
        <row r="295">
          <cell r="F295">
            <v>264</v>
          </cell>
          <cell r="H295">
            <v>155.30000000000001</v>
          </cell>
          <cell r="J295">
            <v>5739294.6600000001</v>
          </cell>
          <cell r="K295">
            <v>0</v>
          </cell>
        </row>
        <row r="296">
          <cell r="F296">
            <v>17600</v>
          </cell>
        </row>
      </sheetData>
      <sheetData sheetId="2">
        <row r="16">
          <cell r="F16">
            <v>221</v>
          </cell>
          <cell r="H16">
            <v>348.38</v>
          </cell>
          <cell r="J16">
            <v>18906901.43</v>
          </cell>
          <cell r="K16">
            <v>18829000</v>
          </cell>
        </row>
        <row r="19">
          <cell r="F19">
            <v>122</v>
          </cell>
          <cell r="H19">
            <v>145.94</v>
          </cell>
          <cell r="J19">
            <v>9423795.3900000006</v>
          </cell>
          <cell r="K19">
            <v>8953000</v>
          </cell>
        </row>
        <row r="20">
          <cell r="F20">
            <v>163</v>
          </cell>
          <cell r="H20">
            <v>361.02</v>
          </cell>
          <cell r="J20">
            <v>13695119.48</v>
          </cell>
          <cell r="K20">
            <v>10116000</v>
          </cell>
        </row>
        <row r="22">
          <cell r="F22">
            <v>124</v>
          </cell>
          <cell r="H22">
            <v>78.23</v>
          </cell>
          <cell r="J22">
            <v>13161438.4</v>
          </cell>
          <cell r="K22">
            <v>7583000</v>
          </cell>
        </row>
        <row r="23">
          <cell r="F23">
            <v>133</v>
          </cell>
          <cell r="H23">
            <v>5.76</v>
          </cell>
          <cell r="J23">
            <v>13430796.73</v>
          </cell>
          <cell r="K23">
            <v>8450999.5</v>
          </cell>
        </row>
        <row r="28">
          <cell r="F28">
            <v>202</v>
          </cell>
          <cell r="H28">
            <v>66.930000000000007</v>
          </cell>
          <cell r="J28">
            <v>18250234.960000001</v>
          </cell>
          <cell r="K28">
            <v>18277000</v>
          </cell>
        </row>
        <row r="29">
          <cell r="F29">
            <v>213</v>
          </cell>
          <cell r="H29">
            <v>162.38999999999999</v>
          </cell>
          <cell r="J29">
            <v>17579133.399999999</v>
          </cell>
          <cell r="K29">
            <v>19494000</v>
          </cell>
        </row>
        <row r="32">
          <cell r="F32">
            <v>139</v>
          </cell>
          <cell r="H32">
            <v>30.13</v>
          </cell>
          <cell r="J32">
            <v>14317122.039999999</v>
          </cell>
          <cell r="K32">
            <v>14441000</v>
          </cell>
        </row>
        <row r="50">
          <cell r="F50">
            <v>76</v>
          </cell>
          <cell r="H50">
            <v>169.88</v>
          </cell>
          <cell r="J50">
            <v>8037631.3099999996</v>
          </cell>
          <cell r="K50">
            <v>8039000</v>
          </cell>
        </row>
        <row r="54">
          <cell r="F54">
            <v>252</v>
          </cell>
          <cell r="H54">
            <v>212.64</v>
          </cell>
          <cell r="J54">
            <v>16551427.789999999</v>
          </cell>
          <cell r="K54">
            <v>17272900</v>
          </cell>
        </row>
        <row r="55">
          <cell r="F55">
            <v>217</v>
          </cell>
          <cell r="H55">
            <v>0.43</v>
          </cell>
          <cell r="J55">
            <v>20709553.350000001</v>
          </cell>
          <cell r="K55">
            <v>19495000</v>
          </cell>
        </row>
        <row r="68">
          <cell r="F68">
            <v>113</v>
          </cell>
          <cell r="H68">
            <v>6.7</v>
          </cell>
          <cell r="J68">
            <v>15122719.35</v>
          </cell>
          <cell r="K68">
            <v>7608000</v>
          </cell>
        </row>
        <row r="69">
          <cell r="F69">
            <v>420</v>
          </cell>
          <cell r="H69">
            <v>466.8</v>
          </cell>
          <cell r="J69">
            <v>26423615.309999999</v>
          </cell>
          <cell r="K69">
            <v>26394000</v>
          </cell>
        </row>
        <row r="76">
          <cell r="F76">
            <v>194</v>
          </cell>
          <cell r="H76">
            <v>39.520000000000003</v>
          </cell>
          <cell r="J76">
            <v>18697114.899999999</v>
          </cell>
          <cell r="K76">
            <v>18829000</v>
          </cell>
        </row>
        <row r="79">
          <cell r="F79">
            <v>119</v>
          </cell>
          <cell r="H79">
            <v>0.17</v>
          </cell>
          <cell r="J79">
            <v>9291972.6600000001</v>
          </cell>
          <cell r="K79">
            <v>7525000</v>
          </cell>
        </row>
        <row r="82">
          <cell r="F82">
            <v>278</v>
          </cell>
          <cell r="H82">
            <v>83.34</v>
          </cell>
          <cell r="J82">
            <v>17895172.84</v>
          </cell>
          <cell r="K82">
            <v>23441100</v>
          </cell>
        </row>
        <row r="84">
          <cell r="F84">
            <v>129</v>
          </cell>
          <cell r="H84">
            <v>161.38999999999999</v>
          </cell>
          <cell r="J84">
            <v>10647483.67</v>
          </cell>
          <cell r="K84">
            <v>11659000</v>
          </cell>
        </row>
        <row r="88">
          <cell r="F88">
            <v>252</v>
          </cell>
          <cell r="H88">
            <v>229.39</v>
          </cell>
          <cell r="J88">
            <v>20105404.899999999</v>
          </cell>
          <cell r="K88">
            <v>21004999.579999998</v>
          </cell>
        </row>
        <row r="99">
          <cell r="F99">
            <v>95</v>
          </cell>
          <cell r="H99">
            <v>70.09</v>
          </cell>
          <cell r="J99">
            <v>9626167.5600000005</v>
          </cell>
          <cell r="K99">
            <v>6108000</v>
          </cell>
        </row>
        <row r="112">
          <cell r="F112">
            <v>133</v>
          </cell>
          <cell r="H112">
            <v>125.42</v>
          </cell>
          <cell r="J112">
            <v>10742067.32</v>
          </cell>
          <cell r="K112">
            <v>9035000</v>
          </cell>
        </row>
        <row r="117">
          <cell r="F117">
            <v>157</v>
          </cell>
          <cell r="H117">
            <v>30.56</v>
          </cell>
          <cell r="J117">
            <v>16497500.109999999</v>
          </cell>
          <cell r="K117">
            <v>13629000</v>
          </cell>
        </row>
        <row r="118">
          <cell r="F118">
            <v>293</v>
          </cell>
          <cell r="H118">
            <v>122.94</v>
          </cell>
          <cell r="J118">
            <v>27067126.190000001</v>
          </cell>
          <cell r="K118">
            <v>29669000</v>
          </cell>
        </row>
        <row r="120">
          <cell r="F120">
            <v>92</v>
          </cell>
          <cell r="H120">
            <v>7.93</v>
          </cell>
          <cell r="J120">
            <v>9894075.8800000008</v>
          </cell>
          <cell r="K120">
            <v>8666000</v>
          </cell>
        </row>
        <row r="127">
          <cell r="F127">
            <v>174</v>
          </cell>
          <cell r="H127">
            <v>115.5</v>
          </cell>
          <cell r="J127">
            <v>17503906.52</v>
          </cell>
          <cell r="K127">
            <v>16659000</v>
          </cell>
        </row>
        <row r="137">
          <cell r="F137">
            <v>215</v>
          </cell>
          <cell r="H137">
            <v>180.84</v>
          </cell>
          <cell r="J137">
            <v>18281581.079999998</v>
          </cell>
          <cell r="K137">
            <v>16997000</v>
          </cell>
        </row>
        <row r="141">
          <cell r="F141">
            <v>193</v>
          </cell>
          <cell r="H141">
            <v>487.45</v>
          </cell>
          <cell r="J141">
            <v>18566394.190000001</v>
          </cell>
          <cell r="K141">
            <v>17095000</v>
          </cell>
        </row>
        <row r="143">
          <cell r="F143">
            <v>186</v>
          </cell>
          <cell r="H143">
            <v>358.33</v>
          </cell>
          <cell r="J143">
            <v>13521702.310000001</v>
          </cell>
          <cell r="K143">
            <v>12152000</v>
          </cell>
        </row>
        <row r="144">
          <cell r="F144">
            <v>218</v>
          </cell>
          <cell r="H144">
            <v>233.14</v>
          </cell>
          <cell r="J144">
            <v>16903298.93</v>
          </cell>
          <cell r="K144">
            <v>18619000</v>
          </cell>
        </row>
        <row r="157">
          <cell r="F157">
            <v>236</v>
          </cell>
          <cell r="H157">
            <v>178.42</v>
          </cell>
          <cell r="J157">
            <v>16988446.850000001</v>
          </cell>
          <cell r="K157">
            <v>18162000</v>
          </cell>
        </row>
        <row r="180">
          <cell r="F180">
            <v>829</v>
          </cell>
          <cell r="H180">
            <v>2163.59</v>
          </cell>
          <cell r="J180">
            <v>10016975.359999999</v>
          </cell>
          <cell r="K180">
            <v>43084300.170000002</v>
          </cell>
        </row>
        <row r="188">
          <cell r="F188">
            <v>390</v>
          </cell>
          <cell r="H188">
            <v>79.510000000000005</v>
          </cell>
          <cell r="J188">
            <v>11023453</v>
          </cell>
          <cell r="K188">
            <v>20387077.02</v>
          </cell>
        </row>
        <row r="192">
          <cell r="F192">
            <v>487</v>
          </cell>
          <cell r="H192">
            <v>105.03</v>
          </cell>
          <cell r="J192">
            <v>4486498.5199999996</v>
          </cell>
          <cell r="K192">
            <v>20614825</v>
          </cell>
        </row>
        <row r="194">
          <cell r="F194">
            <v>1066</v>
          </cell>
          <cell r="H194">
            <v>485.04</v>
          </cell>
          <cell r="J194">
            <v>6639515.6200000001</v>
          </cell>
          <cell r="K194">
            <v>45950527.390000001</v>
          </cell>
        </row>
        <row r="195">
          <cell r="F195">
            <v>347</v>
          </cell>
          <cell r="H195">
            <v>122.13</v>
          </cell>
          <cell r="J195">
            <v>6379492.6900000004</v>
          </cell>
          <cell r="K195">
            <v>16178173.699999999</v>
          </cell>
        </row>
        <row r="196">
          <cell r="F196">
            <v>995</v>
          </cell>
          <cell r="H196">
            <v>1140.68</v>
          </cell>
          <cell r="J196">
            <v>8934973.2899999991</v>
          </cell>
          <cell r="K196">
            <v>41450804.240000002</v>
          </cell>
        </row>
        <row r="213">
          <cell r="F213">
            <v>952</v>
          </cell>
          <cell r="H213">
            <v>451.74</v>
          </cell>
          <cell r="J213">
            <v>7748735.1900000004</v>
          </cell>
          <cell r="K213">
            <v>41593834.759999998</v>
          </cell>
        </row>
        <row r="217">
          <cell r="F217">
            <v>899</v>
          </cell>
          <cell r="H217">
            <v>485.57</v>
          </cell>
          <cell r="J217">
            <v>6512237.3300000001</v>
          </cell>
          <cell r="K217">
            <v>39721783.719999999</v>
          </cell>
        </row>
        <row r="220">
          <cell r="F220">
            <v>910</v>
          </cell>
          <cell r="H220">
            <v>24.55</v>
          </cell>
          <cell r="J220">
            <v>12046083.73</v>
          </cell>
          <cell r="K220">
            <v>39568002.140000001</v>
          </cell>
        </row>
        <row r="221">
          <cell r="F221">
            <v>776</v>
          </cell>
          <cell r="H221">
            <v>843.61</v>
          </cell>
          <cell r="J221">
            <v>7077313.0700000003</v>
          </cell>
          <cell r="K221">
            <v>34250822.259999998</v>
          </cell>
        </row>
        <row r="223">
          <cell r="F223">
            <v>923</v>
          </cell>
          <cell r="H223">
            <v>796.76</v>
          </cell>
          <cell r="J223">
            <v>9056898.1099999994</v>
          </cell>
          <cell r="K223">
            <v>40848500</v>
          </cell>
        </row>
        <row r="229">
          <cell r="F229">
            <v>756</v>
          </cell>
          <cell r="H229">
            <v>154.32</v>
          </cell>
          <cell r="J229">
            <v>8172356.1100000003</v>
          </cell>
          <cell r="K229">
            <v>32595652.949999999</v>
          </cell>
        </row>
        <row r="232">
          <cell r="F232">
            <v>1048</v>
          </cell>
          <cell r="H232">
            <v>1795.8</v>
          </cell>
          <cell r="J232">
            <v>11904686.550000001</v>
          </cell>
          <cell r="K232">
            <v>53721934</v>
          </cell>
        </row>
        <row r="240">
          <cell r="F240">
            <v>478</v>
          </cell>
          <cell r="H240">
            <v>318.57</v>
          </cell>
          <cell r="J240">
            <v>4211582.1900000004</v>
          </cell>
          <cell r="K240">
            <v>20420513.02</v>
          </cell>
        </row>
        <row r="248">
          <cell r="F248">
            <v>1061</v>
          </cell>
          <cell r="H248">
            <v>4438.74</v>
          </cell>
          <cell r="J248">
            <v>17103207.920000002</v>
          </cell>
          <cell r="K248">
            <v>44549000</v>
          </cell>
        </row>
        <row r="249">
          <cell r="F249">
            <v>665</v>
          </cell>
          <cell r="H249">
            <v>278.92</v>
          </cell>
          <cell r="J249">
            <v>5862329.0199999996</v>
          </cell>
          <cell r="K249">
            <v>28653729.98</v>
          </cell>
        </row>
        <row r="253">
          <cell r="F253">
            <v>851</v>
          </cell>
          <cell r="H253">
            <v>3056.77</v>
          </cell>
          <cell r="J253">
            <v>4162710.96</v>
          </cell>
          <cell r="K253">
            <v>44140150</v>
          </cell>
        </row>
        <row r="256">
          <cell r="F256">
            <v>1003</v>
          </cell>
          <cell r="H256">
            <v>2166.5500000000002</v>
          </cell>
          <cell r="J256">
            <v>12585425.439999999</v>
          </cell>
          <cell r="K256">
            <v>46116099.670000002</v>
          </cell>
        </row>
        <row r="277">
          <cell r="F277">
            <v>4709</v>
          </cell>
          <cell r="H277">
            <v>3793.45</v>
          </cell>
          <cell r="J277">
            <v>53883314.82</v>
          </cell>
          <cell r="K277">
            <v>0</v>
          </cell>
        </row>
        <row r="279">
          <cell r="F279">
            <v>1632</v>
          </cell>
          <cell r="H279">
            <v>1211.26</v>
          </cell>
          <cell r="J279">
            <v>22570513.989999998</v>
          </cell>
        </row>
        <row r="291">
          <cell r="F291">
            <v>768</v>
          </cell>
          <cell r="H291">
            <v>775.85</v>
          </cell>
          <cell r="J291">
            <v>62692794.829999998</v>
          </cell>
        </row>
        <row r="297">
          <cell r="F297">
            <v>1879</v>
          </cell>
          <cell r="H297">
            <v>3812.97</v>
          </cell>
          <cell r="J297">
            <v>34191304.140000001</v>
          </cell>
        </row>
      </sheetData>
      <sheetData sheetId="3">
        <row r="6">
          <cell r="F6">
            <v>680</v>
          </cell>
          <cell r="H6">
            <v>2004.48</v>
          </cell>
          <cell r="J6">
            <v>45561926.859999999</v>
          </cell>
          <cell r="K6">
            <v>54210000</v>
          </cell>
        </row>
        <row r="8">
          <cell r="F8">
            <v>238</v>
          </cell>
          <cell r="H8">
            <v>248.49</v>
          </cell>
          <cell r="J8">
            <v>14864911.33</v>
          </cell>
          <cell r="K8">
            <v>14323000</v>
          </cell>
        </row>
        <row r="9">
          <cell r="F9">
            <v>292</v>
          </cell>
          <cell r="H9">
            <v>983.91</v>
          </cell>
          <cell r="J9">
            <v>19372920.02</v>
          </cell>
          <cell r="K9">
            <v>24122000</v>
          </cell>
        </row>
        <row r="10">
          <cell r="F10">
            <v>204</v>
          </cell>
          <cell r="H10">
            <v>1100.04</v>
          </cell>
          <cell r="J10">
            <v>14341297.689999999</v>
          </cell>
          <cell r="K10">
            <v>17785000</v>
          </cell>
        </row>
        <row r="11">
          <cell r="F11">
            <v>197</v>
          </cell>
          <cell r="H11">
            <v>458.88</v>
          </cell>
          <cell r="J11">
            <v>16053378.43</v>
          </cell>
          <cell r="K11">
            <v>21563000</v>
          </cell>
        </row>
        <row r="12">
          <cell r="F12">
            <v>128</v>
          </cell>
          <cell r="H12">
            <v>0</v>
          </cell>
          <cell r="J12">
            <v>10576181.130000001</v>
          </cell>
          <cell r="K12">
            <v>7954000</v>
          </cell>
        </row>
        <row r="18">
          <cell r="F18">
            <v>73</v>
          </cell>
          <cell r="J18">
            <v>10109109.99</v>
          </cell>
          <cell r="K18">
            <v>9886000</v>
          </cell>
        </row>
        <row r="21">
          <cell r="F21">
            <v>91</v>
          </cell>
          <cell r="H21">
            <v>0</v>
          </cell>
          <cell r="J21">
            <v>8935704.3800000008</v>
          </cell>
          <cell r="K21">
            <v>5510000</v>
          </cell>
        </row>
        <row r="26">
          <cell r="F26">
            <v>230</v>
          </cell>
          <cell r="H26">
            <v>794.71</v>
          </cell>
          <cell r="J26">
            <v>19238946.829999998</v>
          </cell>
          <cell r="K26">
            <v>23645000</v>
          </cell>
        </row>
        <row r="27">
          <cell r="F27">
            <v>88</v>
          </cell>
          <cell r="H27">
            <v>0</v>
          </cell>
          <cell r="J27">
            <v>8482620.2599999998</v>
          </cell>
          <cell r="K27">
            <v>5614000</v>
          </cell>
        </row>
        <row r="31">
          <cell r="J31">
            <v>5307622.6500000004</v>
          </cell>
          <cell r="K31">
            <v>0</v>
          </cell>
        </row>
        <row r="33">
          <cell r="F33">
            <v>129</v>
          </cell>
          <cell r="H33">
            <v>161.65</v>
          </cell>
          <cell r="J33">
            <v>9013296.2400000002</v>
          </cell>
          <cell r="K33">
            <v>7682000</v>
          </cell>
        </row>
        <row r="35">
          <cell r="F35">
            <v>92</v>
          </cell>
          <cell r="H35">
            <v>0</v>
          </cell>
          <cell r="J35">
            <v>11617306.59</v>
          </cell>
          <cell r="K35">
            <v>5688000</v>
          </cell>
        </row>
        <row r="36">
          <cell r="F36">
            <v>0</v>
          </cell>
          <cell r="J36">
            <v>4316359.1500000004</v>
          </cell>
          <cell r="K36">
            <v>14797.85</v>
          </cell>
        </row>
        <row r="37">
          <cell r="F37">
            <v>292</v>
          </cell>
          <cell r="H37">
            <v>0</v>
          </cell>
          <cell r="J37">
            <v>20600363.210000001</v>
          </cell>
          <cell r="K37">
            <v>27321000</v>
          </cell>
        </row>
        <row r="38">
          <cell r="F38">
            <v>174</v>
          </cell>
          <cell r="H38">
            <v>8.64</v>
          </cell>
          <cell r="J38">
            <v>11434860.91</v>
          </cell>
          <cell r="K38">
            <v>10403000</v>
          </cell>
        </row>
        <row r="44">
          <cell r="F44">
            <v>101</v>
          </cell>
          <cell r="H44">
            <v>15.42</v>
          </cell>
          <cell r="J44">
            <v>7275123.8700000001</v>
          </cell>
          <cell r="K44">
            <v>5970000</v>
          </cell>
        </row>
        <row r="51">
          <cell r="F51">
            <v>195</v>
          </cell>
          <cell r="H51">
            <v>131.99</v>
          </cell>
          <cell r="J51">
            <v>16497161.609999999</v>
          </cell>
          <cell r="K51">
            <v>16132000</v>
          </cell>
        </row>
        <row r="61">
          <cell r="F61">
            <v>96</v>
          </cell>
          <cell r="H61">
            <v>114.11</v>
          </cell>
          <cell r="J61">
            <v>8634810.0199999996</v>
          </cell>
          <cell r="K61">
            <v>9637000</v>
          </cell>
        </row>
        <row r="65">
          <cell r="F65">
            <v>164</v>
          </cell>
          <cell r="H65">
            <v>183.86</v>
          </cell>
          <cell r="J65">
            <v>11681842.18</v>
          </cell>
          <cell r="K65">
            <v>13145000</v>
          </cell>
        </row>
        <row r="71">
          <cell r="F71">
            <v>127</v>
          </cell>
          <cell r="H71">
            <v>73.510000000000005</v>
          </cell>
          <cell r="J71">
            <v>9910346.0600000005</v>
          </cell>
          <cell r="K71">
            <v>7197000</v>
          </cell>
        </row>
        <row r="73">
          <cell r="F73">
            <v>146</v>
          </cell>
          <cell r="H73">
            <v>137.13</v>
          </cell>
          <cell r="J73">
            <v>10618349.09</v>
          </cell>
          <cell r="K73">
            <v>12701000</v>
          </cell>
        </row>
        <row r="78">
          <cell r="F78">
            <v>159</v>
          </cell>
          <cell r="H78">
            <v>55.62</v>
          </cell>
          <cell r="J78">
            <v>10636241.93</v>
          </cell>
          <cell r="K78">
            <v>9550000</v>
          </cell>
        </row>
        <row r="83">
          <cell r="F83">
            <v>105</v>
          </cell>
          <cell r="H83">
            <v>489.7</v>
          </cell>
          <cell r="J83">
            <v>9359093.1099999994</v>
          </cell>
          <cell r="K83">
            <v>7407000</v>
          </cell>
        </row>
        <row r="87">
          <cell r="F87">
            <v>120</v>
          </cell>
          <cell r="H87">
            <v>172.28</v>
          </cell>
          <cell r="J87">
            <v>12410484.52</v>
          </cell>
          <cell r="K87">
            <v>14882000</v>
          </cell>
        </row>
        <row r="89">
          <cell r="F89">
            <v>159</v>
          </cell>
          <cell r="H89">
            <v>13.8</v>
          </cell>
          <cell r="J89">
            <v>11734538.439999999</v>
          </cell>
          <cell r="K89">
            <v>10198000</v>
          </cell>
        </row>
        <row r="93">
          <cell r="F93">
            <v>76</v>
          </cell>
          <cell r="H93">
            <v>270.7</v>
          </cell>
          <cell r="J93">
            <v>9521448.6799999997</v>
          </cell>
          <cell r="K93">
            <v>10741000</v>
          </cell>
        </row>
        <row r="95">
          <cell r="F95">
            <v>131</v>
          </cell>
          <cell r="H95">
            <v>254.02</v>
          </cell>
          <cell r="J95">
            <v>9606262.4499999993</v>
          </cell>
          <cell r="K95">
            <v>8058000</v>
          </cell>
        </row>
        <row r="97">
          <cell r="F97">
            <v>111</v>
          </cell>
          <cell r="H97">
            <v>129.66</v>
          </cell>
          <cell r="J97">
            <v>8501906.1999999993</v>
          </cell>
          <cell r="K97">
            <v>6693000</v>
          </cell>
        </row>
        <row r="101">
          <cell r="F101">
            <v>80</v>
          </cell>
          <cell r="H101">
            <v>0</v>
          </cell>
          <cell r="J101">
            <v>12842566.43</v>
          </cell>
          <cell r="K101">
            <v>15401000</v>
          </cell>
        </row>
        <row r="104">
          <cell r="F104">
            <v>142</v>
          </cell>
          <cell r="H104">
            <v>0</v>
          </cell>
          <cell r="J104">
            <v>10588184.02</v>
          </cell>
          <cell r="K104">
            <v>12154000</v>
          </cell>
        </row>
        <row r="109">
          <cell r="F109">
            <v>103</v>
          </cell>
          <cell r="H109">
            <v>118.97</v>
          </cell>
          <cell r="J109">
            <v>8943201.5299999993</v>
          </cell>
          <cell r="K109">
            <v>6282000</v>
          </cell>
        </row>
        <row r="111">
          <cell r="F111">
            <v>127</v>
          </cell>
          <cell r="H111">
            <v>0</v>
          </cell>
          <cell r="J111">
            <v>10801298.029999999</v>
          </cell>
          <cell r="K111">
            <v>8293000</v>
          </cell>
        </row>
        <row r="114">
          <cell r="F114">
            <v>162</v>
          </cell>
          <cell r="H114">
            <v>286.95999999999998</v>
          </cell>
          <cell r="J114">
            <v>14031294.17</v>
          </cell>
          <cell r="K114">
            <v>16511000</v>
          </cell>
        </row>
        <row r="116">
          <cell r="F116">
            <v>99</v>
          </cell>
          <cell r="H116">
            <v>0</v>
          </cell>
          <cell r="J116">
            <v>10461276.1</v>
          </cell>
          <cell r="K116">
            <v>9801000</v>
          </cell>
        </row>
        <row r="121">
          <cell r="F121">
            <v>89</v>
          </cell>
          <cell r="H121">
            <v>136.12</v>
          </cell>
          <cell r="J121">
            <v>9335308.5700000003</v>
          </cell>
          <cell r="K121">
            <v>9533000</v>
          </cell>
        </row>
        <row r="122">
          <cell r="F122">
            <v>238</v>
          </cell>
          <cell r="H122">
            <v>0</v>
          </cell>
          <cell r="J122">
            <v>14595368.35</v>
          </cell>
          <cell r="K122">
            <v>14839000</v>
          </cell>
        </row>
        <row r="128">
          <cell r="F128">
            <v>275</v>
          </cell>
          <cell r="H128">
            <v>998.3</v>
          </cell>
          <cell r="J128">
            <v>20140648.879999999</v>
          </cell>
          <cell r="K128">
            <v>26016000</v>
          </cell>
        </row>
        <row r="130">
          <cell r="F130">
            <v>223</v>
          </cell>
          <cell r="H130">
            <v>955.53</v>
          </cell>
          <cell r="J130">
            <v>21895360.800000001</v>
          </cell>
          <cell r="K130">
            <v>19967000</v>
          </cell>
        </row>
        <row r="133">
          <cell r="F133">
            <v>120</v>
          </cell>
          <cell r="H133">
            <v>0</v>
          </cell>
          <cell r="J133">
            <v>10610701.85</v>
          </cell>
          <cell r="K133">
            <v>11146000</v>
          </cell>
        </row>
        <row r="134">
          <cell r="F134">
            <v>267</v>
          </cell>
          <cell r="H134">
            <v>261.64999999999998</v>
          </cell>
          <cell r="J134">
            <v>15885998.439999999</v>
          </cell>
          <cell r="K134">
            <v>22342000</v>
          </cell>
        </row>
        <row r="135">
          <cell r="F135">
            <v>339</v>
          </cell>
          <cell r="H135">
            <v>433.81</v>
          </cell>
          <cell r="J135">
            <v>21457763.789999999</v>
          </cell>
          <cell r="K135">
            <v>31235000</v>
          </cell>
        </row>
        <row r="136">
          <cell r="F136">
            <v>203</v>
          </cell>
          <cell r="H136">
            <v>628.41999999999996</v>
          </cell>
          <cell r="J136">
            <v>20786287.93</v>
          </cell>
          <cell r="K136">
            <v>17692000</v>
          </cell>
        </row>
        <row r="138">
          <cell r="F138">
            <v>142</v>
          </cell>
          <cell r="H138">
            <v>283.5</v>
          </cell>
          <cell r="J138">
            <v>13509994.630000001</v>
          </cell>
          <cell r="K138">
            <v>14779000</v>
          </cell>
        </row>
        <row r="140">
          <cell r="F140">
            <v>304</v>
          </cell>
          <cell r="H140">
            <v>124.55</v>
          </cell>
          <cell r="J140">
            <v>19795358.370000001</v>
          </cell>
          <cell r="K140">
            <v>28489000</v>
          </cell>
        </row>
        <row r="146">
          <cell r="F146">
            <v>289</v>
          </cell>
          <cell r="H146">
            <v>306.31</v>
          </cell>
          <cell r="J146">
            <v>19804634.699999999</v>
          </cell>
          <cell r="K146">
            <v>23765000</v>
          </cell>
        </row>
        <row r="147">
          <cell r="F147">
            <v>258</v>
          </cell>
          <cell r="H147">
            <v>0</v>
          </cell>
          <cell r="J147">
            <v>17362660.52</v>
          </cell>
          <cell r="K147">
            <v>22325000</v>
          </cell>
        </row>
        <row r="149">
          <cell r="F149">
            <v>250</v>
          </cell>
          <cell r="H149">
            <v>331.55</v>
          </cell>
          <cell r="J149">
            <v>20251883.829999998</v>
          </cell>
          <cell r="K149">
            <v>26478000</v>
          </cell>
        </row>
        <row r="159">
          <cell r="F159">
            <v>245</v>
          </cell>
          <cell r="H159">
            <v>0</v>
          </cell>
          <cell r="J159">
            <v>15388986.779999999</v>
          </cell>
          <cell r="K159">
            <v>20595000</v>
          </cell>
        </row>
        <row r="160">
          <cell r="F160">
            <v>112</v>
          </cell>
          <cell r="H160">
            <v>0</v>
          </cell>
          <cell r="J160">
            <v>7753724.75</v>
          </cell>
          <cell r="K160">
            <v>6930800</v>
          </cell>
        </row>
        <row r="161">
          <cell r="F161">
            <v>220</v>
          </cell>
          <cell r="H161">
            <v>72.81</v>
          </cell>
          <cell r="J161">
            <v>17484587.210000001</v>
          </cell>
          <cell r="K161">
            <v>13374000</v>
          </cell>
        </row>
        <row r="174">
          <cell r="F174">
            <v>1063</v>
          </cell>
          <cell r="H174">
            <v>456.98</v>
          </cell>
          <cell r="J174">
            <v>8093740.3600000003</v>
          </cell>
          <cell r="K174">
            <v>56618557.450000003</v>
          </cell>
        </row>
        <row r="175">
          <cell r="F175">
            <v>1045</v>
          </cell>
          <cell r="H175">
            <v>2674.77</v>
          </cell>
          <cell r="J175">
            <v>10036356.289999999</v>
          </cell>
          <cell r="K175">
            <v>54340928.380000003</v>
          </cell>
        </row>
        <row r="181">
          <cell r="F181">
            <v>906</v>
          </cell>
          <cell r="H181">
            <v>8351.52</v>
          </cell>
          <cell r="J181">
            <v>10839317.74</v>
          </cell>
          <cell r="K181">
            <v>54101851.75</v>
          </cell>
        </row>
        <row r="182">
          <cell r="F182">
            <v>723</v>
          </cell>
          <cell r="H182">
            <v>568.48</v>
          </cell>
          <cell r="J182">
            <v>7143426.46</v>
          </cell>
          <cell r="K182">
            <v>38103418.589999996</v>
          </cell>
        </row>
        <row r="185">
          <cell r="F185">
            <v>256</v>
          </cell>
          <cell r="H185">
            <v>0</v>
          </cell>
          <cell r="J185">
            <v>7199150.3099999996</v>
          </cell>
          <cell r="K185">
            <v>17244341.93</v>
          </cell>
        </row>
        <row r="186">
          <cell r="F186">
            <v>759</v>
          </cell>
          <cell r="H186">
            <v>2895.82</v>
          </cell>
          <cell r="J186">
            <v>8650991.1400000006</v>
          </cell>
          <cell r="K186">
            <v>45342399.420000002</v>
          </cell>
        </row>
        <row r="193">
          <cell r="F193">
            <v>1023</v>
          </cell>
          <cell r="H193">
            <v>31.35</v>
          </cell>
          <cell r="J193">
            <v>9923086.9100000001</v>
          </cell>
          <cell r="K193">
            <v>60952015.780000001</v>
          </cell>
        </row>
        <row r="198">
          <cell r="F198">
            <v>990</v>
          </cell>
          <cell r="H198">
            <v>2181.4699999999998</v>
          </cell>
          <cell r="J198">
            <v>8663538.1799999997</v>
          </cell>
          <cell r="K198">
            <v>52826043.589999996</v>
          </cell>
        </row>
        <row r="201">
          <cell r="F201">
            <v>1010</v>
          </cell>
          <cell r="H201">
            <v>2192.5300000000002</v>
          </cell>
          <cell r="J201">
            <v>6759814.46</v>
          </cell>
          <cell r="K201">
            <v>60026118.289999999</v>
          </cell>
        </row>
        <row r="206">
          <cell r="F206">
            <v>931</v>
          </cell>
          <cell r="H206">
            <v>1884.15</v>
          </cell>
          <cell r="J206">
            <v>10508663.939999999</v>
          </cell>
          <cell r="K206">
            <v>48341127.539999999</v>
          </cell>
        </row>
        <row r="208">
          <cell r="F208">
            <v>1135</v>
          </cell>
          <cell r="H208">
            <v>2795.9</v>
          </cell>
          <cell r="J208">
            <v>8336821.3300000001</v>
          </cell>
          <cell r="K208">
            <v>67833583.039999992</v>
          </cell>
        </row>
        <row r="211">
          <cell r="F211">
            <v>987</v>
          </cell>
          <cell r="H211">
            <v>938.18</v>
          </cell>
          <cell r="J211">
            <v>8145616.2599999998</v>
          </cell>
          <cell r="K211">
            <v>58056049.439999998</v>
          </cell>
        </row>
        <row r="214">
          <cell r="F214">
            <v>751</v>
          </cell>
          <cell r="H214">
            <v>662.56</v>
          </cell>
          <cell r="J214">
            <v>6663927.6500000004</v>
          </cell>
          <cell r="K214">
            <v>39913377.859999999</v>
          </cell>
        </row>
        <row r="216">
          <cell r="F216">
            <v>802</v>
          </cell>
          <cell r="H216">
            <v>380.7</v>
          </cell>
          <cell r="J216">
            <v>6172487.6699999999</v>
          </cell>
          <cell r="K216">
            <v>40828979.140000001</v>
          </cell>
        </row>
        <row r="222">
          <cell r="F222">
            <v>1251</v>
          </cell>
          <cell r="H222">
            <v>5151.76</v>
          </cell>
          <cell r="J222">
            <v>11076862.199999999</v>
          </cell>
          <cell r="K222">
            <v>76874729.079999998</v>
          </cell>
        </row>
        <row r="226">
          <cell r="F226">
            <v>1087</v>
          </cell>
          <cell r="H226">
            <v>1493.85</v>
          </cell>
          <cell r="J226">
            <v>12956495.140000001</v>
          </cell>
          <cell r="K226">
            <v>55715961.899999999</v>
          </cell>
        </row>
        <row r="228">
          <cell r="F228">
            <v>1011</v>
          </cell>
          <cell r="H228">
            <v>6489.55</v>
          </cell>
          <cell r="J228">
            <v>8776491.6799999997</v>
          </cell>
          <cell r="K228">
            <v>62315896.210000001</v>
          </cell>
        </row>
        <row r="230">
          <cell r="F230">
            <v>899</v>
          </cell>
          <cell r="H230">
            <v>5136.01</v>
          </cell>
          <cell r="J230">
            <v>5373419.9900000002</v>
          </cell>
          <cell r="K230">
            <v>53919284.18</v>
          </cell>
        </row>
        <row r="239">
          <cell r="F239">
            <v>372</v>
          </cell>
          <cell r="H239">
            <v>2597.38</v>
          </cell>
          <cell r="J239">
            <v>3092754.41</v>
          </cell>
          <cell r="K239">
            <v>18802339.34</v>
          </cell>
        </row>
        <row r="243">
          <cell r="F243">
            <v>748</v>
          </cell>
          <cell r="H243">
            <v>853.03</v>
          </cell>
          <cell r="J243">
            <v>6378492.6799999997</v>
          </cell>
          <cell r="K243">
            <v>38135482.380000003</v>
          </cell>
        </row>
        <row r="247">
          <cell r="F247">
            <v>1074</v>
          </cell>
          <cell r="H247">
            <v>1822.49</v>
          </cell>
          <cell r="J247">
            <v>6501108.5700000003</v>
          </cell>
          <cell r="K247">
            <v>62081987.640000001</v>
          </cell>
        </row>
        <row r="250">
          <cell r="F250">
            <v>552</v>
          </cell>
          <cell r="H250">
            <v>1425.12</v>
          </cell>
          <cell r="J250">
            <v>6023420.9500000002</v>
          </cell>
          <cell r="K250">
            <v>37848561.859999999</v>
          </cell>
        </row>
        <row r="252">
          <cell r="F252">
            <v>524</v>
          </cell>
          <cell r="H252">
            <v>263.70999999999998</v>
          </cell>
          <cell r="J252">
            <v>7526410.3499999996</v>
          </cell>
          <cell r="K252">
            <v>39204973.890000001</v>
          </cell>
        </row>
        <row r="257">
          <cell r="F257">
            <v>876</v>
          </cell>
          <cell r="H257">
            <v>654.59</v>
          </cell>
          <cell r="J257">
            <v>17246795.879999999</v>
          </cell>
          <cell r="K257">
            <v>52646448.450000003</v>
          </cell>
        </row>
        <row r="269">
          <cell r="F269">
            <v>624</v>
          </cell>
          <cell r="H269">
            <v>514.48</v>
          </cell>
          <cell r="J269">
            <v>19849777.16</v>
          </cell>
          <cell r="K269">
            <v>0</v>
          </cell>
        </row>
        <row r="270">
          <cell r="F270">
            <v>100512</v>
          </cell>
        </row>
      </sheetData>
      <sheetData sheetId="4">
        <row r="7">
          <cell r="F7">
            <v>151</v>
          </cell>
          <cell r="H7">
            <v>3675.5468700000001</v>
          </cell>
          <cell r="J7">
            <v>11603125.390000001</v>
          </cell>
          <cell r="K7">
            <v>12578000</v>
          </cell>
        </row>
        <row r="13">
          <cell r="F13">
            <v>124</v>
          </cell>
          <cell r="H13">
            <v>3456.21234</v>
          </cell>
          <cell r="J13">
            <v>9554918.2699999996</v>
          </cell>
          <cell r="K13">
            <v>10758000</v>
          </cell>
        </row>
        <row r="14">
          <cell r="F14">
            <v>158</v>
          </cell>
          <cell r="H14">
            <v>3976.0830099999998</v>
          </cell>
          <cell r="J14">
            <v>15063527.580000002</v>
          </cell>
          <cell r="K14">
            <v>11041000</v>
          </cell>
        </row>
        <row r="15">
          <cell r="F15">
            <v>216</v>
          </cell>
          <cell r="H15">
            <v>4939.05915</v>
          </cell>
          <cell r="J15">
            <v>21648134.490000002</v>
          </cell>
          <cell r="K15">
            <v>21883500</v>
          </cell>
        </row>
        <row r="24">
          <cell r="F24">
            <v>61</v>
          </cell>
          <cell r="H24">
            <v>1389.9672</v>
          </cell>
          <cell r="J24">
            <v>5852617.9999999991</v>
          </cell>
          <cell r="K24">
            <v>3444000</v>
          </cell>
        </row>
        <row r="25">
          <cell r="F25">
            <v>202</v>
          </cell>
          <cell r="H25">
            <v>5146.1109900000001</v>
          </cell>
          <cell r="J25">
            <v>19145860.399999999</v>
          </cell>
          <cell r="K25">
            <v>21349500</v>
          </cell>
        </row>
        <row r="34">
          <cell r="F34">
            <v>140</v>
          </cell>
          <cell r="H34">
            <v>3502.8051599999999</v>
          </cell>
          <cell r="J34">
            <v>12272870.529999999</v>
          </cell>
          <cell r="K34">
            <v>12026000</v>
          </cell>
        </row>
        <row r="48">
          <cell r="F48">
            <v>158</v>
          </cell>
          <cell r="H48">
            <v>4081.1233400000001</v>
          </cell>
          <cell r="J48">
            <v>13860174.269999998</v>
          </cell>
          <cell r="K48">
            <v>14587000</v>
          </cell>
        </row>
        <row r="53">
          <cell r="F53">
            <v>159</v>
          </cell>
          <cell r="H53">
            <v>3749.6482799999999</v>
          </cell>
          <cell r="J53">
            <v>12182425.25</v>
          </cell>
          <cell r="K53">
            <v>9095900</v>
          </cell>
        </row>
        <row r="62">
          <cell r="F62">
            <v>147</v>
          </cell>
          <cell r="H62">
            <v>3638.7796699999999</v>
          </cell>
          <cell r="J62">
            <v>10507612.09</v>
          </cell>
          <cell r="K62">
            <v>9063000</v>
          </cell>
        </row>
        <row r="63">
          <cell r="F63">
            <v>189</v>
          </cell>
          <cell r="H63">
            <v>4379.7373799999996</v>
          </cell>
          <cell r="J63">
            <v>18060703.800000001</v>
          </cell>
          <cell r="K63">
            <v>18042500</v>
          </cell>
        </row>
        <row r="66">
          <cell r="F66">
            <v>170</v>
          </cell>
          <cell r="H66">
            <v>4005.9353900000001</v>
          </cell>
          <cell r="J66">
            <v>11564819.959999999</v>
          </cell>
          <cell r="K66">
            <v>11411500.000000002</v>
          </cell>
        </row>
        <row r="67">
          <cell r="F67">
            <v>70</v>
          </cell>
          <cell r="H67">
            <v>1373.66326</v>
          </cell>
          <cell r="J67">
            <v>6547207.0600000005</v>
          </cell>
          <cell r="K67">
            <v>3324999.9999999995</v>
          </cell>
        </row>
        <row r="72">
          <cell r="F72">
            <v>159</v>
          </cell>
          <cell r="H72">
            <v>3701.0855799999999</v>
          </cell>
          <cell r="J72">
            <v>12482247.66</v>
          </cell>
          <cell r="K72">
            <v>10611500</v>
          </cell>
        </row>
        <row r="142">
          <cell r="F142">
            <v>307</v>
          </cell>
          <cell r="H142">
            <v>8541.3597900000004</v>
          </cell>
          <cell r="J142">
            <v>26492978.659999996</v>
          </cell>
          <cell r="K142">
            <v>25286000</v>
          </cell>
        </row>
        <row r="163">
          <cell r="F163">
            <v>59</v>
          </cell>
          <cell r="H163">
            <v>1366.41138</v>
          </cell>
          <cell r="J163">
            <v>5621422.9400000004</v>
          </cell>
          <cell r="K163">
            <v>3184000</v>
          </cell>
        </row>
        <row r="164">
          <cell r="F164">
            <v>110</v>
          </cell>
          <cell r="H164">
            <v>2056.2834699999999</v>
          </cell>
          <cell r="J164">
            <v>9648565.3399999999</v>
          </cell>
          <cell r="K164">
            <v>9679000</v>
          </cell>
        </row>
        <row r="165">
          <cell r="F165">
            <v>196</v>
          </cell>
          <cell r="H165">
            <v>4867.3761299999996</v>
          </cell>
          <cell r="J165">
            <v>21253438.469999999</v>
          </cell>
          <cell r="K165">
            <v>16223700</v>
          </cell>
        </row>
        <row r="173">
          <cell r="F173">
            <v>406</v>
          </cell>
          <cell r="H173">
            <v>110.45932999999999</v>
          </cell>
          <cell r="J173">
            <v>11876086.120000001</v>
          </cell>
          <cell r="K173">
            <v>31337476.720000003</v>
          </cell>
        </row>
        <row r="177">
          <cell r="F177">
            <v>801</v>
          </cell>
          <cell r="H177">
            <v>268.75729999999999</v>
          </cell>
          <cell r="J177">
            <v>9172427.0500000007</v>
          </cell>
          <cell r="K177">
            <v>48583765.490000002</v>
          </cell>
        </row>
        <row r="178">
          <cell r="F178">
            <v>1212</v>
          </cell>
          <cell r="H178">
            <v>1811.5005000000001</v>
          </cell>
          <cell r="J178">
            <v>10787325.92</v>
          </cell>
          <cell r="K178">
            <v>66090474.520000003</v>
          </cell>
        </row>
        <row r="179">
          <cell r="F179">
            <v>588</v>
          </cell>
          <cell r="H179">
            <v>15.627610000000001</v>
          </cell>
          <cell r="J179">
            <v>5447423.75</v>
          </cell>
          <cell r="K179">
            <v>33038802.959999993</v>
          </cell>
        </row>
        <row r="191">
          <cell r="F191">
            <v>226</v>
          </cell>
          <cell r="H191">
            <v>61.354100000000003</v>
          </cell>
          <cell r="J191">
            <v>5546880.2400000002</v>
          </cell>
          <cell r="K191">
            <v>16589285.689999999</v>
          </cell>
        </row>
        <row r="204">
          <cell r="F204">
            <v>779</v>
          </cell>
          <cell r="H204">
            <v>77.701499999999996</v>
          </cell>
          <cell r="J204">
            <v>18037496.370000001</v>
          </cell>
          <cell r="K204">
            <v>125621804.45</v>
          </cell>
        </row>
        <row r="207">
          <cell r="F207">
            <v>361</v>
          </cell>
          <cell r="H207">
            <v>968.14487999999994</v>
          </cell>
          <cell r="J207">
            <v>13302906.120000001</v>
          </cell>
          <cell r="K207">
            <v>25573558.07</v>
          </cell>
        </row>
        <row r="210">
          <cell r="F210">
            <v>841</v>
          </cell>
          <cell r="H210">
            <v>596.84930999999995</v>
          </cell>
          <cell r="J210">
            <v>12763616.23</v>
          </cell>
          <cell r="K210">
            <v>46035014.969999991</v>
          </cell>
        </row>
        <row r="227">
          <cell r="F227">
            <v>487</v>
          </cell>
          <cell r="H227">
            <v>562.15022999999997</v>
          </cell>
          <cell r="J227">
            <v>7416983.7000000002</v>
          </cell>
          <cell r="K227">
            <v>31184854.75</v>
          </cell>
        </row>
        <row r="231">
          <cell r="F231">
            <v>876</v>
          </cell>
          <cell r="H231">
            <v>1537.58377</v>
          </cell>
          <cell r="J231">
            <v>6481033.1400000006</v>
          </cell>
          <cell r="K231">
            <v>53679929.420000002</v>
          </cell>
        </row>
        <row r="244">
          <cell r="F244">
            <v>601</v>
          </cell>
          <cell r="H244">
            <v>292.91304000000002</v>
          </cell>
          <cell r="J244">
            <v>4580702.21</v>
          </cell>
          <cell r="K244">
            <v>35084683.690000005</v>
          </cell>
        </row>
        <row r="271">
          <cell r="F271">
            <v>10183</v>
          </cell>
          <cell r="H271">
            <v>6103.6559399999996</v>
          </cell>
          <cell r="J271">
            <v>160056154.97999999</v>
          </cell>
          <cell r="K271">
            <v>2421693.11</v>
          </cell>
        </row>
        <row r="273">
          <cell r="F273">
            <v>6262</v>
          </cell>
          <cell r="H273">
            <v>9276.5002000000004</v>
          </cell>
          <cell r="J273">
            <v>86559655.920000002</v>
          </cell>
          <cell r="K273">
            <v>2220000</v>
          </cell>
        </row>
        <row r="281">
          <cell r="F281">
            <v>2957</v>
          </cell>
          <cell r="H281">
            <v>4108.8873599999997</v>
          </cell>
          <cell r="J281">
            <v>39093135.299999997</v>
          </cell>
          <cell r="K281">
            <v>157928.89000000001</v>
          </cell>
        </row>
      </sheetData>
      <sheetData sheetId="5">
        <row r="30">
          <cell r="F30">
            <v>98</v>
          </cell>
          <cell r="J30">
            <v>12705986.289999999</v>
          </cell>
          <cell r="K30">
            <v>9316500</v>
          </cell>
        </row>
        <row r="45">
          <cell r="F45">
            <v>89</v>
          </cell>
          <cell r="H45">
            <v>39.200000000000003</v>
          </cell>
          <cell r="J45">
            <v>14230181.23</v>
          </cell>
          <cell r="K45">
            <v>13062600</v>
          </cell>
        </row>
        <row r="47">
          <cell r="F47">
            <v>82</v>
          </cell>
          <cell r="H47">
            <v>252</v>
          </cell>
          <cell r="J47">
            <v>15782419.029999999</v>
          </cell>
          <cell r="K47">
            <v>15088600</v>
          </cell>
        </row>
        <row r="75">
          <cell r="F75">
            <v>92</v>
          </cell>
          <cell r="J75">
            <v>14509987.239999998</v>
          </cell>
          <cell r="K75">
            <v>10197000</v>
          </cell>
        </row>
        <row r="77">
          <cell r="F77">
            <v>75</v>
          </cell>
          <cell r="H77">
            <v>112.75</v>
          </cell>
          <cell r="J77">
            <v>11405472.089999998</v>
          </cell>
          <cell r="K77">
            <v>10847500</v>
          </cell>
        </row>
        <row r="100">
          <cell r="F100">
            <v>75</v>
          </cell>
          <cell r="H100">
            <v>26.39</v>
          </cell>
          <cell r="J100">
            <v>12250567.280000001</v>
          </cell>
          <cell r="K100">
            <v>9305800</v>
          </cell>
        </row>
        <row r="105">
          <cell r="F105">
            <v>72</v>
          </cell>
          <cell r="H105">
            <v>26.2</v>
          </cell>
          <cell r="J105">
            <v>15141816.949999999</v>
          </cell>
          <cell r="K105">
            <v>14159300</v>
          </cell>
        </row>
        <row r="119">
          <cell r="F119">
            <v>75</v>
          </cell>
          <cell r="J119">
            <v>10385036.840000002</v>
          </cell>
          <cell r="K119">
            <v>7280500</v>
          </cell>
        </row>
        <row r="126">
          <cell r="F126">
            <v>53</v>
          </cell>
          <cell r="J126">
            <v>11162601.189999999</v>
          </cell>
          <cell r="K126">
            <v>11202000</v>
          </cell>
        </row>
        <row r="129">
          <cell r="F129">
            <v>100</v>
          </cell>
          <cell r="H129">
            <v>186.23</v>
          </cell>
          <cell r="J129">
            <v>20940583.91</v>
          </cell>
          <cell r="K129">
            <v>17997400</v>
          </cell>
        </row>
        <row r="132">
          <cell r="F132">
            <v>144</v>
          </cell>
          <cell r="J132">
            <v>18973124.800000001</v>
          </cell>
          <cell r="K132">
            <v>18634300</v>
          </cell>
        </row>
        <row r="152">
          <cell r="F152">
            <v>154</v>
          </cell>
          <cell r="J152">
            <v>21031982.079999998</v>
          </cell>
          <cell r="K152">
            <v>22237200</v>
          </cell>
        </row>
        <row r="172">
          <cell r="F172">
            <v>101</v>
          </cell>
          <cell r="J172">
            <v>137979574.73999998</v>
          </cell>
          <cell r="K172">
            <v>24673435.499999996</v>
          </cell>
        </row>
        <row r="189">
          <cell r="F189">
            <v>227</v>
          </cell>
          <cell r="J189">
            <v>11433737.400000002</v>
          </cell>
          <cell r="K189">
            <v>59815700</v>
          </cell>
        </row>
        <row r="197">
          <cell r="F197">
            <v>125</v>
          </cell>
          <cell r="H197">
            <v>239.13</v>
          </cell>
          <cell r="J197">
            <v>8401960.4100000001</v>
          </cell>
          <cell r="K197">
            <v>121610232.53999999</v>
          </cell>
        </row>
        <row r="205">
          <cell r="F205">
            <v>152</v>
          </cell>
          <cell r="J205">
            <v>5785889.54</v>
          </cell>
          <cell r="K205">
            <v>69546573.239999995</v>
          </cell>
        </row>
        <row r="215">
          <cell r="F215">
            <v>190</v>
          </cell>
          <cell r="J215">
            <v>7045689.7599999998</v>
          </cell>
          <cell r="K215">
            <v>47989453.559999995</v>
          </cell>
        </row>
        <row r="218">
          <cell r="F218">
            <v>143</v>
          </cell>
          <cell r="J218">
            <v>4068579.2800000003</v>
          </cell>
          <cell r="K218">
            <v>33426480</v>
          </cell>
        </row>
        <row r="225">
          <cell r="F225">
            <v>48</v>
          </cell>
          <cell r="H225">
            <v>1660.7</v>
          </cell>
          <cell r="J225">
            <v>127499.12</v>
          </cell>
          <cell r="K225">
            <v>82223331.449999988</v>
          </cell>
        </row>
        <row r="234">
          <cell r="F234">
            <v>154</v>
          </cell>
          <cell r="J234">
            <v>14454685.969999999</v>
          </cell>
          <cell r="K234">
            <v>36162996.450000003</v>
          </cell>
        </row>
        <row r="236">
          <cell r="F236">
            <v>152</v>
          </cell>
          <cell r="J236">
            <v>3995375.94</v>
          </cell>
          <cell r="K236">
            <v>34148600</v>
          </cell>
        </row>
        <row r="238">
          <cell r="F238">
            <v>200</v>
          </cell>
          <cell r="J238">
            <v>10457476.91</v>
          </cell>
          <cell r="K238">
            <v>48728301.140000001</v>
          </cell>
        </row>
        <row r="241">
          <cell r="F241">
            <v>135</v>
          </cell>
          <cell r="J241">
            <v>4705632.3900000006</v>
          </cell>
          <cell r="K241">
            <v>43899938.340000004</v>
          </cell>
        </row>
        <row r="254">
          <cell r="F254">
            <v>56</v>
          </cell>
          <cell r="J254">
            <v>1633065.9000000001</v>
          </cell>
          <cell r="K254">
            <v>22206745.389999997</v>
          </cell>
        </row>
        <row r="260">
          <cell r="F260">
            <v>51</v>
          </cell>
          <cell r="J260">
            <v>37866.449999999997</v>
          </cell>
          <cell r="K260">
            <v>71804671.859999985</v>
          </cell>
        </row>
        <row r="261">
          <cell r="F261">
            <v>76</v>
          </cell>
          <cell r="H261">
            <v>1607.1</v>
          </cell>
          <cell r="J261">
            <v>334301.06</v>
          </cell>
          <cell r="K261">
            <v>97944646.140000015</v>
          </cell>
        </row>
      </sheetData>
      <sheetData sheetId="6">
        <row r="258">
          <cell r="F258">
            <v>1042</v>
          </cell>
          <cell r="H258">
            <v>1838.4</v>
          </cell>
          <cell r="J258">
            <v>26149620</v>
          </cell>
          <cell r="K258">
            <v>65903960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B1:AR311"/>
  <sheetViews>
    <sheetView tabSelected="1" zoomScale="80" zoomScaleNormal="80" workbookViewId="0">
      <pane ySplit="4" topLeftCell="A5" activePane="bottomLeft" state="frozen"/>
      <selection pane="bottomLeft" activeCell="E300" sqref="E300"/>
    </sheetView>
  </sheetViews>
  <sheetFormatPr defaultRowHeight="15"/>
  <cols>
    <col min="1" max="1" width="3.7109375" style="2" customWidth="1"/>
    <col min="2" max="2" width="46" style="2" customWidth="1"/>
    <col min="3" max="3" width="23.42578125" style="2" customWidth="1"/>
    <col min="4" max="4" width="26.28515625" style="2" customWidth="1"/>
    <col min="5" max="5" width="23.140625" style="2" customWidth="1"/>
    <col min="6" max="6" width="15.85546875" style="2" customWidth="1"/>
    <col min="7" max="7" width="31" style="2" bestFit="1" customWidth="1"/>
    <col min="8" max="8" width="19.85546875" style="2" bestFit="1" customWidth="1"/>
    <col min="9" max="9" width="31" style="2" bestFit="1" customWidth="1"/>
    <col min="10" max="10" width="17.5703125" style="2" customWidth="1"/>
    <col min="11" max="11" width="15.85546875" style="2" customWidth="1"/>
    <col min="12" max="12" width="3.5703125" style="2" customWidth="1"/>
    <col min="13" max="16384" width="9.140625" style="2"/>
  </cols>
  <sheetData>
    <row r="1" spans="2:44" ht="16.5" customHeight="1">
      <c r="B1" s="75" t="s">
        <v>401</v>
      </c>
      <c r="C1" s="75"/>
      <c r="D1" s="75"/>
      <c r="E1" s="75"/>
      <c r="F1" s="75"/>
      <c r="G1" s="75"/>
      <c r="H1" s="75"/>
      <c r="I1" s="75"/>
      <c r="J1" s="75"/>
      <c r="K1" s="75"/>
    </row>
    <row r="2" spans="2:44" ht="25.5" customHeight="1"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2:44" ht="92.25" customHeight="1">
      <c r="B3" s="74" t="s">
        <v>0</v>
      </c>
      <c r="C3" s="74" t="s">
        <v>8</v>
      </c>
      <c r="D3" s="74" t="s">
        <v>360</v>
      </c>
      <c r="E3" s="74" t="s">
        <v>3</v>
      </c>
      <c r="F3" s="74"/>
      <c r="G3" s="74" t="s">
        <v>6</v>
      </c>
      <c r="H3" s="74" t="s">
        <v>391</v>
      </c>
      <c r="I3" s="74" t="s">
        <v>7</v>
      </c>
      <c r="J3" s="74" t="s">
        <v>5</v>
      </c>
      <c r="K3" s="7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2:44" ht="28.5">
      <c r="B4" s="74"/>
      <c r="C4" s="74"/>
      <c r="D4" s="74"/>
      <c r="E4" s="13" t="s">
        <v>361</v>
      </c>
      <c r="F4" s="13" t="s">
        <v>362</v>
      </c>
      <c r="G4" s="74"/>
      <c r="H4" s="74"/>
      <c r="I4" s="74"/>
      <c r="J4" s="13" t="s">
        <v>1</v>
      </c>
      <c r="K4" s="13" t="s">
        <v>2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2:44" ht="15" customHeight="1">
      <c r="B5" s="62" t="s">
        <v>12</v>
      </c>
      <c r="C5" s="62"/>
      <c r="D5" s="62"/>
      <c r="E5" s="62"/>
      <c r="F5" s="62"/>
      <c r="G5" s="62"/>
      <c r="H5" s="62"/>
      <c r="I5" s="62"/>
      <c r="J5" s="62"/>
      <c r="K5" s="62"/>
    </row>
    <row r="6" spans="2:44" ht="60">
      <c r="B6" s="16" t="s">
        <v>19</v>
      </c>
      <c r="C6" s="4" t="s">
        <v>179</v>
      </c>
      <c r="D6" s="21" t="s">
        <v>181</v>
      </c>
      <c r="E6" s="10" t="s">
        <v>400</v>
      </c>
      <c r="F6" s="37">
        <f>[1]завод!F6+[1]ордж!F6+[1]центр!F6+[1]куйбыш!F6+[1]казенные!F6+'[1]школа 112'!F6</f>
        <v>680</v>
      </c>
      <c r="G6" s="12">
        <f>(F6/$F$166)*100</f>
        <v>2.5825073107743726</v>
      </c>
      <c r="H6" s="47">
        <f>[1]завод!H6+[1]ордж!H6+[1]центр!H6+[1]куйбыш!H6+[1]казенные!H6+'[1]школа 112'!H6</f>
        <v>2004.48</v>
      </c>
      <c r="I6" s="48" t="s">
        <v>291</v>
      </c>
      <c r="J6" s="47">
        <f>[1]завод!J6+[1]ордж!J6+[1]центр!J6+[1]куйбыш!J6+[1]казенные!J6+'[1]школа 112'!J6</f>
        <v>45561926.859999999</v>
      </c>
      <c r="K6" s="47">
        <f>[1]завод!K6+[1]ордж!K6+[1]центр!K6+[1]куйбыш!K6+[1]казенные!K6+'[1]школа 112'!K6</f>
        <v>54210000</v>
      </c>
    </row>
    <row r="7" spans="2:44" ht="30">
      <c r="B7" s="16" t="s">
        <v>20</v>
      </c>
      <c r="C7" s="4" t="s">
        <v>180</v>
      </c>
      <c r="D7" s="21" t="s">
        <v>181</v>
      </c>
      <c r="E7" s="10" t="s">
        <v>400</v>
      </c>
      <c r="F7" s="37">
        <f>[1]завод!F7+[1]ордж!F7+[1]центр!F7+[1]куйбыш!F7+[1]казенные!F7+'[1]школа 112'!F7</f>
        <v>151</v>
      </c>
      <c r="G7" s="12">
        <f t="shared" ref="G7:G70" si="0">(F7/$F$166)*100</f>
        <v>0.57346853518666208</v>
      </c>
      <c r="H7" s="47">
        <f>[1]завод!H7+[1]ордж!H7+[1]центр!H7+[1]куйбыш!H7+[1]казенные!H7+'[1]школа 112'!H7</f>
        <v>3675.5468700000001</v>
      </c>
      <c r="I7" s="48" t="s">
        <v>291</v>
      </c>
      <c r="J7" s="47">
        <f>[1]завод!J7+[1]ордж!J7+[1]центр!J7+[1]куйбыш!J7+[1]казенные!J7+'[1]школа 112'!J7</f>
        <v>11603125.390000001</v>
      </c>
      <c r="K7" s="47">
        <f>[1]завод!K7+[1]ордж!K7+[1]центр!K7+[1]куйбыш!K7+[1]казенные!K7+'[1]школа 112'!K7</f>
        <v>12578000</v>
      </c>
    </row>
    <row r="8" spans="2:44" ht="31.5">
      <c r="B8" s="16" t="s">
        <v>21</v>
      </c>
      <c r="C8" s="4" t="s">
        <v>180</v>
      </c>
      <c r="D8" s="21" t="s">
        <v>181</v>
      </c>
      <c r="E8" s="10" t="s">
        <v>400</v>
      </c>
      <c r="F8" s="37">
        <f>[1]завод!F8+[1]ордж!F8+[1]центр!F8+[1]куйбыш!F8+[1]казенные!F8+'[1]школа 112'!F8</f>
        <v>238</v>
      </c>
      <c r="G8" s="12">
        <f t="shared" si="0"/>
        <v>0.90387755877103027</v>
      </c>
      <c r="H8" s="47">
        <f>[1]завод!H8+[1]ордж!H8+[1]центр!H8+[1]куйбыш!H8+[1]казенные!H8+'[1]школа 112'!H8</f>
        <v>248.49</v>
      </c>
      <c r="I8" s="48" t="s">
        <v>291</v>
      </c>
      <c r="J8" s="47">
        <f>[1]завод!J8+[1]ордж!J8+[1]центр!J8+[1]куйбыш!J8+[1]казенные!J8+'[1]школа 112'!J8</f>
        <v>14864911.33</v>
      </c>
      <c r="K8" s="47">
        <f>[1]завод!K8+[1]ордж!K8+[1]центр!K8+[1]куйбыш!K8+[1]казенные!K8+'[1]школа 112'!K8</f>
        <v>14323000</v>
      </c>
    </row>
    <row r="9" spans="2:44" ht="30">
      <c r="B9" s="16" t="s">
        <v>22</v>
      </c>
      <c r="C9" s="4" t="s">
        <v>180</v>
      </c>
      <c r="D9" s="21" t="s">
        <v>181</v>
      </c>
      <c r="E9" s="10" t="s">
        <v>400</v>
      </c>
      <c r="F9" s="37">
        <f>[1]завод!F9+[1]ордж!F9+[1]центр!F9+[1]куйбыш!F9+[1]казенные!F9+'[1]школа 112'!F9</f>
        <v>292</v>
      </c>
      <c r="G9" s="12">
        <f t="shared" si="0"/>
        <v>1.1089590216854657</v>
      </c>
      <c r="H9" s="47">
        <f>[1]завод!H9+[1]ордж!H9+[1]центр!H9+[1]куйбыш!H9+[1]казенные!H9+'[1]школа 112'!H9</f>
        <v>983.91</v>
      </c>
      <c r="I9" s="48" t="s">
        <v>291</v>
      </c>
      <c r="J9" s="47">
        <f>[1]завод!J9+[1]ордж!J9+[1]центр!J9+[1]куйбыш!J9+[1]казенные!J9+'[1]школа 112'!J9</f>
        <v>19372920.02</v>
      </c>
      <c r="K9" s="47">
        <f>[1]завод!K9+[1]ордж!K9+[1]центр!K9+[1]куйбыш!K9+[1]казенные!K9+'[1]школа 112'!K9</f>
        <v>24122000</v>
      </c>
    </row>
    <row r="10" spans="2:44" ht="30">
      <c r="B10" s="16" t="s">
        <v>23</v>
      </c>
      <c r="C10" s="4" t="s">
        <v>180</v>
      </c>
      <c r="D10" s="21" t="s">
        <v>181</v>
      </c>
      <c r="E10" s="10" t="s">
        <v>400</v>
      </c>
      <c r="F10" s="37">
        <f>[1]завод!F10+[1]ордж!F10+[1]центр!F10+[1]куйбыш!F10+[1]казенные!F10+'[1]школа 112'!F10</f>
        <v>204</v>
      </c>
      <c r="G10" s="12">
        <f t="shared" si="0"/>
        <v>0.7747521932323117</v>
      </c>
      <c r="H10" s="47">
        <f>[1]завод!H10+[1]ордж!H10+[1]центр!H10+[1]куйбыш!H10+[1]казенные!H10+'[1]школа 112'!H10</f>
        <v>1100.04</v>
      </c>
      <c r="I10" s="48" t="s">
        <v>291</v>
      </c>
      <c r="J10" s="47">
        <f>[1]завод!J10+[1]ордж!J10+[1]центр!J10+[1]куйбыш!J10+[1]казенные!J10+'[1]школа 112'!J10</f>
        <v>14341297.689999999</v>
      </c>
      <c r="K10" s="47">
        <f>[1]завод!K10+[1]ордж!K10+[1]центр!K10+[1]куйбыш!K10+[1]казенные!K10+'[1]школа 112'!K10</f>
        <v>17785000</v>
      </c>
    </row>
    <row r="11" spans="2:44" ht="30">
      <c r="B11" s="16" t="s">
        <v>24</v>
      </c>
      <c r="C11" s="4" t="s">
        <v>180</v>
      </c>
      <c r="D11" s="21" t="s">
        <v>181</v>
      </c>
      <c r="E11" s="10" t="s">
        <v>400</v>
      </c>
      <c r="F11" s="37">
        <f>[1]завод!F11+[1]ордж!F11+[1]центр!F11+[1]куйбыш!F11+[1]казенные!F11+'[1]школа 112'!F11</f>
        <v>197</v>
      </c>
      <c r="G11" s="12">
        <f t="shared" si="0"/>
        <v>0.74816755915081079</v>
      </c>
      <c r="H11" s="47">
        <f>[1]завод!H11+[1]ордж!H11+[1]центр!H11+[1]куйбыш!H11+[1]казенные!H11+'[1]школа 112'!H11</f>
        <v>458.88</v>
      </c>
      <c r="I11" s="48" t="s">
        <v>291</v>
      </c>
      <c r="J11" s="47">
        <f>[1]завод!J11+[1]ордж!J11+[1]центр!J11+[1]куйбыш!J11+[1]казенные!J11+'[1]школа 112'!J11</f>
        <v>16053378.43</v>
      </c>
      <c r="K11" s="47">
        <f>[1]завод!K11+[1]ордж!K11+[1]центр!K11+[1]куйбыш!K11+[1]казенные!K11+'[1]школа 112'!K11</f>
        <v>21563000</v>
      </c>
    </row>
    <row r="12" spans="2:44" ht="30">
      <c r="B12" s="16" t="s">
        <v>25</v>
      </c>
      <c r="C12" s="4" t="s">
        <v>180</v>
      </c>
      <c r="D12" s="21" t="s">
        <v>181</v>
      </c>
      <c r="E12" s="10" t="s">
        <v>400</v>
      </c>
      <c r="F12" s="37">
        <f>[1]завод!F12+[1]ордж!F12+[1]центр!F12+[1]куйбыш!F12+[1]казенные!F12+'[1]школа 112'!F12</f>
        <v>128</v>
      </c>
      <c r="G12" s="12">
        <f t="shared" si="0"/>
        <v>0.48611902320458777</v>
      </c>
      <c r="H12" s="47">
        <f>[1]завод!H12+[1]ордж!H12+[1]центр!H12+[1]куйбыш!H12+[1]казенные!H12+'[1]школа 112'!H12</f>
        <v>0</v>
      </c>
      <c r="I12" s="48" t="s">
        <v>291</v>
      </c>
      <c r="J12" s="47">
        <f>[1]завод!J12+[1]ордж!J12+[1]центр!J12+[1]куйбыш!J12+[1]казенные!J12+'[1]школа 112'!J12</f>
        <v>10576181.130000001</v>
      </c>
      <c r="K12" s="47">
        <f>[1]завод!K12+[1]ордж!K12+[1]центр!K12+[1]куйбыш!K12+[1]казенные!K12+'[1]школа 112'!K12</f>
        <v>7954000</v>
      </c>
    </row>
    <row r="13" spans="2:44" ht="30">
      <c r="B13" s="16" t="s">
        <v>27</v>
      </c>
      <c r="C13" s="4" t="s">
        <v>180</v>
      </c>
      <c r="D13" s="21" t="s">
        <v>181</v>
      </c>
      <c r="E13" s="10" t="s">
        <v>400</v>
      </c>
      <c r="F13" s="37">
        <f>[1]завод!F13+[1]ордж!F13+[1]центр!F13+[1]куйбыш!F13+[1]казенные!F13+'[1]школа 112'!F13</f>
        <v>124</v>
      </c>
      <c r="G13" s="12">
        <f t="shared" si="0"/>
        <v>0.47092780372944437</v>
      </c>
      <c r="H13" s="47">
        <f>[1]завод!H13+[1]ордж!H13+[1]центр!H13+[1]куйбыш!H13+[1]казенные!H13+'[1]школа 112'!H13</f>
        <v>3456.21234</v>
      </c>
      <c r="I13" s="48" t="s">
        <v>291</v>
      </c>
      <c r="J13" s="47">
        <f>[1]завод!J13+[1]ордж!J13+[1]центр!J13+[1]куйбыш!J13+[1]казенные!J13+'[1]школа 112'!J13</f>
        <v>9554918.2699999996</v>
      </c>
      <c r="K13" s="47">
        <f>[1]завод!K13+[1]ордж!K13+[1]центр!K13+[1]куйбыш!K13+[1]казенные!K13+'[1]школа 112'!K13</f>
        <v>10758000</v>
      </c>
    </row>
    <row r="14" spans="2:44" ht="30">
      <c r="B14" s="16" t="s">
        <v>26</v>
      </c>
      <c r="C14" s="4" t="s">
        <v>180</v>
      </c>
      <c r="D14" s="21" t="s">
        <v>181</v>
      </c>
      <c r="E14" s="10" t="s">
        <v>400</v>
      </c>
      <c r="F14" s="37">
        <f>[1]завод!F14+[1]ордж!F14+[1]центр!F14+[1]куйбыш!F14+[1]казенные!F14+'[1]школа 112'!F14</f>
        <v>158</v>
      </c>
      <c r="G14" s="12">
        <f t="shared" si="0"/>
        <v>0.60005316926816299</v>
      </c>
      <c r="H14" s="47">
        <f>[1]завод!H14+[1]ордж!H14+[1]центр!H14+[1]куйбыш!H14+[1]казенные!H14+'[1]школа 112'!H14</f>
        <v>3976.0830099999998</v>
      </c>
      <c r="I14" s="48" t="s">
        <v>291</v>
      </c>
      <c r="J14" s="47">
        <f>[1]завод!J14+[1]ордж!J14+[1]центр!J14+[1]куйбыш!J14+[1]казенные!J14+'[1]школа 112'!J14</f>
        <v>15063527.580000002</v>
      </c>
      <c r="K14" s="47">
        <f>[1]завод!K14+[1]ордж!K14+[1]центр!K14+[1]куйбыш!K14+[1]казенные!K14+'[1]школа 112'!K14</f>
        <v>11041000</v>
      </c>
    </row>
    <row r="15" spans="2:44" ht="30">
      <c r="B15" s="16" t="s">
        <v>28</v>
      </c>
      <c r="C15" s="4" t="s">
        <v>180</v>
      </c>
      <c r="D15" s="21" t="s">
        <v>181</v>
      </c>
      <c r="E15" s="10" t="s">
        <v>400</v>
      </c>
      <c r="F15" s="37">
        <f>[1]завод!F15+[1]ордж!F15+[1]центр!F15+[1]куйбыш!F15+[1]казенные!F15+'[1]школа 112'!F15</f>
        <v>216</v>
      </c>
      <c r="G15" s="12">
        <f t="shared" si="0"/>
        <v>0.82032585165774174</v>
      </c>
      <c r="H15" s="47">
        <f>[1]завод!H15+[1]ордж!H15+[1]центр!H15+[1]куйбыш!H15+[1]казенные!H15+'[1]школа 112'!H15</f>
        <v>4939.05915</v>
      </c>
      <c r="I15" s="48" t="s">
        <v>291</v>
      </c>
      <c r="J15" s="47">
        <f>[1]завод!J15+[1]ордж!J15+[1]центр!J15+[1]куйбыш!J15+[1]казенные!J15+'[1]школа 112'!J15</f>
        <v>21648134.490000002</v>
      </c>
      <c r="K15" s="47">
        <f>[1]завод!K15+[1]ордж!K15+[1]центр!K15+[1]куйбыш!K15+[1]казенные!K15+'[1]школа 112'!K15</f>
        <v>21883500</v>
      </c>
    </row>
    <row r="16" spans="2:44" ht="30">
      <c r="B16" s="16" t="s">
        <v>29</v>
      </c>
      <c r="C16" s="4" t="s">
        <v>180</v>
      </c>
      <c r="D16" s="21" t="s">
        <v>181</v>
      </c>
      <c r="E16" s="10" t="s">
        <v>400</v>
      </c>
      <c r="F16" s="37">
        <f>[1]завод!F16+[1]ордж!F16+[1]центр!F16+[1]куйбыш!F16+[1]казенные!F16+'[1]школа 112'!F16</f>
        <v>221</v>
      </c>
      <c r="G16" s="12">
        <f t="shared" si="0"/>
        <v>0.8393148760016711</v>
      </c>
      <c r="H16" s="47">
        <f>[1]завод!H16+[1]ордж!H16+[1]центр!H16+[1]куйбыш!H16+[1]казенные!H16+'[1]школа 112'!H16</f>
        <v>348.38</v>
      </c>
      <c r="I16" s="48" t="s">
        <v>291</v>
      </c>
      <c r="J16" s="47">
        <f>[1]завод!J16+[1]ордж!J16+[1]центр!J16+[1]куйбыш!J16+[1]казенные!J16+'[1]школа 112'!J16</f>
        <v>18906901.43</v>
      </c>
      <c r="K16" s="47">
        <f>[1]завод!K16+[1]ордж!K16+[1]центр!K16+[1]куйбыш!K16+[1]казенные!K16+'[1]школа 112'!K16</f>
        <v>18829000</v>
      </c>
    </row>
    <row r="17" spans="2:11" ht="30">
      <c r="B17" s="16" t="s">
        <v>30</v>
      </c>
      <c r="C17" s="4" t="s">
        <v>180</v>
      </c>
      <c r="D17" s="21" t="s">
        <v>181</v>
      </c>
      <c r="E17" s="10" t="s">
        <v>400</v>
      </c>
      <c r="F17" s="37">
        <f>[1]завод!F17+[1]ордж!F17+[1]центр!F17+[1]куйбыш!F17+[1]казенные!F17+'[1]школа 112'!F17</f>
        <v>164</v>
      </c>
      <c r="G17" s="12">
        <f t="shared" si="0"/>
        <v>0.62283999848087801</v>
      </c>
      <c r="H17" s="47">
        <f>[1]завод!H17+[1]ордж!H17+[1]центр!H17+[1]куйбыш!H17+[1]казенные!H17+'[1]школа 112'!H17</f>
        <v>696.1</v>
      </c>
      <c r="I17" s="48" t="s">
        <v>291</v>
      </c>
      <c r="J17" s="47">
        <f>[1]завод!J17+[1]ордж!J17+[1]центр!J17+[1]куйбыш!J17+[1]казенные!J17+'[1]школа 112'!J17</f>
        <v>29381197.170000002</v>
      </c>
      <c r="K17" s="47">
        <f>[1]завод!K17+[1]ордж!K17+[1]центр!K17+[1]куйбыш!K17+[1]казенные!K17+'[1]школа 112'!K17</f>
        <v>30949900</v>
      </c>
    </row>
    <row r="18" spans="2:11" ht="30">
      <c r="B18" s="16" t="s">
        <v>31</v>
      </c>
      <c r="C18" s="4" t="s">
        <v>180</v>
      </c>
      <c r="D18" s="21" t="s">
        <v>181</v>
      </c>
      <c r="E18" s="10" t="s">
        <v>400</v>
      </c>
      <c r="F18" s="37">
        <f>[1]завод!F18+[1]ордж!F18+[1]центр!F18+[1]куйбыш!F18+[1]казенные!F18+'[1]школа 112'!F18</f>
        <v>73</v>
      </c>
      <c r="G18" s="12">
        <f t="shared" si="0"/>
        <v>0.27723975542136642</v>
      </c>
      <c r="H18" s="47">
        <f>[1]завод!H18+[1]ордж!H18+[1]центр!H18+[1]куйбыш!H18+[1]казенные!H18+'[1]школа 112'!H18</f>
        <v>0</v>
      </c>
      <c r="I18" s="48" t="s">
        <v>291</v>
      </c>
      <c r="J18" s="47">
        <f>[1]завод!J18+[1]ордж!J18+[1]центр!J18+[1]куйбыш!J18+[1]казенные!J18+'[1]школа 112'!J18</f>
        <v>10109109.99</v>
      </c>
      <c r="K18" s="47">
        <f>[1]завод!K18+[1]ордж!K18+[1]центр!K18+[1]куйбыш!K18+[1]казенные!K18+'[1]школа 112'!K18</f>
        <v>9886000</v>
      </c>
    </row>
    <row r="19" spans="2:11" ht="30">
      <c r="B19" s="16" t="s">
        <v>32</v>
      </c>
      <c r="C19" s="4" t="s">
        <v>180</v>
      </c>
      <c r="D19" s="21" t="s">
        <v>181</v>
      </c>
      <c r="E19" s="10" t="s">
        <v>400</v>
      </c>
      <c r="F19" s="37">
        <f>[1]завод!F19+[1]ордж!F19+[1]центр!F19+[1]куйбыш!F19+[1]казенные!F19+'[1]школа 112'!F19</f>
        <v>122</v>
      </c>
      <c r="G19" s="12">
        <f t="shared" si="0"/>
        <v>0.4633321939918727</v>
      </c>
      <c r="H19" s="47">
        <f>[1]завод!H19+[1]ордж!H19+[1]центр!H19+[1]куйбыш!H19+[1]казенные!H19+'[1]школа 112'!H19</f>
        <v>145.94</v>
      </c>
      <c r="I19" s="48" t="s">
        <v>291</v>
      </c>
      <c r="J19" s="47">
        <f>[1]завод!J19+[1]ордж!J19+[1]центр!J19+[1]куйбыш!J19+[1]казенные!J19+'[1]школа 112'!J19</f>
        <v>9423795.3900000006</v>
      </c>
      <c r="K19" s="47">
        <f>[1]завод!K19+[1]ордж!K19+[1]центр!K19+[1]куйбыш!K19+[1]казенные!K19+'[1]школа 112'!K19</f>
        <v>8953000</v>
      </c>
    </row>
    <row r="20" spans="2:11" ht="30">
      <c r="B20" s="16" t="s">
        <v>33</v>
      </c>
      <c r="C20" s="4" t="s">
        <v>180</v>
      </c>
      <c r="D20" s="21" t="s">
        <v>181</v>
      </c>
      <c r="E20" s="10" t="s">
        <v>400</v>
      </c>
      <c r="F20" s="37">
        <f>[1]завод!F20+[1]ордж!F20+[1]центр!F20+[1]куйбыш!F20+[1]казенные!F20+'[1]школа 112'!F20</f>
        <v>163</v>
      </c>
      <c r="G20" s="12">
        <f t="shared" si="0"/>
        <v>0.61904219361209223</v>
      </c>
      <c r="H20" s="47">
        <f>[1]завод!H20+[1]ордж!H20+[1]центр!H20+[1]куйбыш!H20+[1]казенные!H20+'[1]школа 112'!H20</f>
        <v>361.02</v>
      </c>
      <c r="I20" s="48" t="s">
        <v>291</v>
      </c>
      <c r="J20" s="47">
        <f>[1]завод!J20+[1]ордж!J20+[1]центр!J20+[1]куйбыш!J20+[1]казенные!J20+'[1]школа 112'!J20</f>
        <v>13695119.48</v>
      </c>
      <c r="K20" s="47">
        <f>[1]завод!K20+[1]ордж!K20+[1]центр!K20+[1]куйбыш!K20+[1]казенные!K20+'[1]школа 112'!K20</f>
        <v>10116000</v>
      </c>
    </row>
    <row r="21" spans="2:11" ht="30">
      <c r="B21" s="16" t="s">
        <v>34</v>
      </c>
      <c r="C21" s="4" t="s">
        <v>180</v>
      </c>
      <c r="D21" s="21" t="s">
        <v>181</v>
      </c>
      <c r="E21" s="10" t="s">
        <v>400</v>
      </c>
      <c r="F21" s="37">
        <f>[1]завод!F21+[1]ордж!F21+[1]центр!F21+[1]куйбыш!F21+[1]казенные!F21+'[1]школа 112'!F21</f>
        <v>91</v>
      </c>
      <c r="G21" s="12">
        <f t="shared" si="0"/>
        <v>0.34560024305951159</v>
      </c>
      <c r="H21" s="47">
        <f>[1]завод!H21+[1]ордж!H21+[1]центр!H21+[1]куйбыш!H21+[1]казенные!H21+'[1]школа 112'!H21</f>
        <v>0</v>
      </c>
      <c r="I21" s="48" t="s">
        <v>291</v>
      </c>
      <c r="J21" s="47">
        <f>[1]завод!J21+[1]ордж!J21+[1]центр!J21+[1]куйбыш!J21+[1]казенные!J21+'[1]школа 112'!J21</f>
        <v>8935704.3800000008</v>
      </c>
      <c r="K21" s="47">
        <f>[1]завод!K21+[1]ордж!K21+[1]центр!K21+[1]куйбыш!K21+[1]казенные!K21+'[1]школа 112'!K21</f>
        <v>5510000</v>
      </c>
    </row>
    <row r="22" spans="2:11" ht="30">
      <c r="B22" s="16" t="s">
        <v>35</v>
      </c>
      <c r="C22" s="4" t="s">
        <v>180</v>
      </c>
      <c r="D22" s="21" t="s">
        <v>181</v>
      </c>
      <c r="E22" s="10" t="s">
        <v>400</v>
      </c>
      <c r="F22" s="37">
        <f>[1]завод!F22+[1]ордж!F22+[1]центр!F22+[1]куйбыш!F22+[1]казенные!F22+'[1]школа 112'!F22</f>
        <v>124</v>
      </c>
      <c r="G22" s="12">
        <f t="shared" si="0"/>
        <v>0.47092780372944437</v>
      </c>
      <c r="H22" s="47">
        <f>[1]завод!H22+[1]ордж!H22+[1]центр!H22+[1]куйбыш!H22+[1]казенные!H22+'[1]школа 112'!H22</f>
        <v>78.23</v>
      </c>
      <c r="I22" s="48" t="s">
        <v>291</v>
      </c>
      <c r="J22" s="47">
        <f>[1]завод!J22+[1]ордж!J22+[1]центр!J22+[1]куйбыш!J22+[1]казенные!J22+'[1]школа 112'!J22</f>
        <v>13161438.4</v>
      </c>
      <c r="K22" s="47">
        <f>[1]завод!K22+[1]ордж!K22+[1]центр!K22+[1]куйбыш!K22+[1]казенные!K22+'[1]школа 112'!K22</f>
        <v>7583000</v>
      </c>
    </row>
    <row r="23" spans="2:11" ht="30">
      <c r="B23" s="16" t="s">
        <v>36</v>
      </c>
      <c r="C23" s="4" t="s">
        <v>180</v>
      </c>
      <c r="D23" s="21" t="s">
        <v>181</v>
      </c>
      <c r="E23" s="10" t="s">
        <v>400</v>
      </c>
      <c r="F23" s="37">
        <f>[1]завод!F23+[1]ордж!F23+[1]центр!F23+[1]куйбыш!F23+[1]казенные!F23+'[1]школа 112'!F23</f>
        <v>133</v>
      </c>
      <c r="G23" s="12">
        <f t="shared" si="0"/>
        <v>0.50510804754851701</v>
      </c>
      <c r="H23" s="47">
        <f>[1]завод!H23+[1]ордж!H23+[1]центр!H23+[1]куйбыш!H23+[1]казенные!H23+'[1]школа 112'!H23</f>
        <v>5.76</v>
      </c>
      <c r="I23" s="48" t="s">
        <v>291</v>
      </c>
      <c r="J23" s="47">
        <f>[1]завод!J23+[1]ордж!J23+[1]центр!J23+[1]куйбыш!J23+[1]казенные!J23+'[1]школа 112'!J23</f>
        <v>13430796.73</v>
      </c>
      <c r="K23" s="47">
        <f>[1]завод!K23+[1]ордж!K23+[1]центр!K23+[1]куйбыш!K23+[1]казенные!K23+'[1]школа 112'!K23</f>
        <v>8450999.5</v>
      </c>
    </row>
    <row r="24" spans="2:11" ht="30">
      <c r="B24" s="16" t="s">
        <v>37</v>
      </c>
      <c r="C24" s="4" t="s">
        <v>180</v>
      </c>
      <c r="D24" s="21" t="s">
        <v>181</v>
      </c>
      <c r="E24" s="10" t="s">
        <v>400</v>
      </c>
      <c r="F24" s="37">
        <f>[1]завод!F24+[1]ордж!F24+[1]центр!F24+[1]куйбыш!F24+[1]казенные!F24+'[1]школа 112'!F24</f>
        <v>61</v>
      </c>
      <c r="G24" s="12">
        <f t="shared" si="0"/>
        <v>0.23166609699593635</v>
      </c>
      <c r="H24" s="47">
        <f>[1]завод!H24+[1]ордж!H24+[1]центр!H24+[1]куйбыш!H24+[1]казенные!H24+'[1]школа 112'!H24</f>
        <v>1389.9672</v>
      </c>
      <c r="I24" s="48" t="s">
        <v>291</v>
      </c>
      <c r="J24" s="47">
        <f>[1]завод!J24+[1]ордж!J24+[1]центр!J24+[1]куйбыш!J24+[1]казенные!J24+'[1]школа 112'!J24</f>
        <v>5852617.9999999991</v>
      </c>
      <c r="K24" s="47">
        <f>[1]завод!K24+[1]ордж!K24+[1]центр!K24+[1]куйбыш!K24+[1]казенные!K24+'[1]школа 112'!K24</f>
        <v>3444000</v>
      </c>
    </row>
    <row r="25" spans="2:11" ht="30">
      <c r="B25" s="16" t="s">
        <v>38</v>
      </c>
      <c r="C25" s="4" t="s">
        <v>180</v>
      </c>
      <c r="D25" s="21" t="s">
        <v>181</v>
      </c>
      <c r="E25" s="10" t="s">
        <v>400</v>
      </c>
      <c r="F25" s="37">
        <f>[1]завод!F25+[1]ордж!F25+[1]центр!F25+[1]куйбыш!F25+[1]казенные!F25+'[1]школа 112'!F25</f>
        <v>202</v>
      </c>
      <c r="G25" s="12">
        <f t="shared" si="0"/>
        <v>0.76715658349474003</v>
      </c>
      <c r="H25" s="47">
        <f>[1]завод!H25+[1]ордж!H25+[1]центр!H25+[1]куйбыш!H25+[1]казенные!H25+'[1]школа 112'!H25</f>
        <v>5146.1109900000001</v>
      </c>
      <c r="I25" s="48" t="s">
        <v>291</v>
      </c>
      <c r="J25" s="47">
        <f>[1]завод!J25+[1]ордж!J25+[1]центр!J25+[1]куйбыш!J25+[1]казенные!J25+'[1]школа 112'!J25</f>
        <v>19145860.399999999</v>
      </c>
      <c r="K25" s="47">
        <f>[1]завод!K25+[1]ордж!K25+[1]центр!K25+[1]куйбыш!K25+[1]казенные!K25+'[1]школа 112'!K25</f>
        <v>21349500</v>
      </c>
    </row>
    <row r="26" spans="2:11" ht="30">
      <c r="B26" s="16" t="s">
        <v>39</v>
      </c>
      <c r="C26" s="4" t="s">
        <v>180</v>
      </c>
      <c r="D26" s="21" t="s">
        <v>181</v>
      </c>
      <c r="E26" s="10" t="s">
        <v>400</v>
      </c>
      <c r="F26" s="37">
        <f>[1]завод!F26+[1]ордж!F26+[1]центр!F26+[1]куйбыш!F26+[1]казенные!F26+'[1]школа 112'!F26</f>
        <v>230</v>
      </c>
      <c r="G26" s="12">
        <f t="shared" si="0"/>
        <v>0.87349511982074357</v>
      </c>
      <c r="H26" s="47">
        <f>[1]завод!H26+[1]ордж!H26+[1]центр!H26+[1]куйбыш!H26+[1]казенные!H26+'[1]школа 112'!H26</f>
        <v>794.71</v>
      </c>
      <c r="I26" s="48" t="s">
        <v>291</v>
      </c>
      <c r="J26" s="47">
        <f>[1]завод!J26+[1]ордж!J26+[1]центр!J26+[1]куйбыш!J26+[1]казенные!J26+'[1]школа 112'!J26</f>
        <v>19238946.829999998</v>
      </c>
      <c r="K26" s="47">
        <f>[1]завод!K26+[1]ордж!K26+[1]центр!K26+[1]куйбыш!K26+[1]казенные!K26+'[1]школа 112'!K26</f>
        <v>23645000</v>
      </c>
    </row>
    <row r="27" spans="2:11" ht="30">
      <c r="B27" s="16" t="s">
        <v>40</v>
      </c>
      <c r="C27" s="4" t="s">
        <v>180</v>
      </c>
      <c r="D27" s="21" t="s">
        <v>181</v>
      </c>
      <c r="E27" s="10" t="s">
        <v>400</v>
      </c>
      <c r="F27" s="37">
        <f>[1]завод!F27+[1]ордж!F27+[1]центр!F27+[1]куйбыш!F27+[1]казенные!F27+'[1]школа 112'!F27</f>
        <v>88</v>
      </c>
      <c r="G27" s="12">
        <f t="shared" si="0"/>
        <v>0.33420682845315408</v>
      </c>
      <c r="H27" s="47">
        <f>[1]завод!H27+[1]ордж!H27+[1]центр!H27+[1]куйбыш!H27+[1]казенные!H27+'[1]школа 112'!H27</f>
        <v>0</v>
      </c>
      <c r="I27" s="48" t="s">
        <v>291</v>
      </c>
      <c r="J27" s="47">
        <f>[1]завод!J27+[1]ордж!J27+[1]центр!J27+[1]куйбыш!J27+[1]казенные!J27+'[1]школа 112'!J27</f>
        <v>8482620.2599999998</v>
      </c>
      <c r="K27" s="47">
        <f>[1]завод!K27+[1]ордж!K27+[1]центр!K27+[1]куйбыш!K27+[1]казенные!K27+'[1]школа 112'!K27</f>
        <v>5614000</v>
      </c>
    </row>
    <row r="28" spans="2:11" ht="30">
      <c r="B28" s="16" t="s">
        <v>41</v>
      </c>
      <c r="C28" s="4" t="s">
        <v>180</v>
      </c>
      <c r="D28" s="21" t="s">
        <v>181</v>
      </c>
      <c r="E28" s="10" t="s">
        <v>400</v>
      </c>
      <c r="F28" s="37">
        <f>[1]завод!F28+[1]ордж!F28+[1]центр!F28+[1]куйбыш!F28+[1]казенные!F28+'[1]школа 112'!F28</f>
        <v>202</v>
      </c>
      <c r="G28" s="12">
        <f t="shared" si="0"/>
        <v>0.76715658349474003</v>
      </c>
      <c r="H28" s="47">
        <f>[1]завод!H28+[1]ордж!H28+[1]центр!H28+[1]куйбыш!H28+[1]казенные!H28+'[1]школа 112'!H28</f>
        <v>66.930000000000007</v>
      </c>
      <c r="I28" s="48" t="s">
        <v>291</v>
      </c>
      <c r="J28" s="47">
        <f>[1]завод!J28+[1]ордж!J28+[1]центр!J28+[1]куйбыш!J28+[1]казенные!J28+'[1]школа 112'!J28</f>
        <v>18250234.960000001</v>
      </c>
      <c r="K28" s="47">
        <f>[1]завод!K28+[1]ордж!K28+[1]центр!K28+[1]куйбыш!K28+[1]казенные!K28+'[1]школа 112'!K28</f>
        <v>18277000</v>
      </c>
    </row>
    <row r="29" spans="2:11" ht="30">
      <c r="B29" s="16" t="s">
        <v>42</v>
      </c>
      <c r="C29" s="4" t="s">
        <v>180</v>
      </c>
      <c r="D29" s="21" t="s">
        <v>181</v>
      </c>
      <c r="E29" s="10" t="s">
        <v>400</v>
      </c>
      <c r="F29" s="37">
        <f>[1]завод!F29+[1]ордж!F29+[1]центр!F29+[1]куйбыш!F29+[1]казенные!F29+'[1]школа 112'!F29</f>
        <v>213</v>
      </c>
      <c r="G29" s="12">
        <f t="shared" si="0"/>
        <v>0.8089324370513844</v>
      </c>
      <c r="H29" s="47">
        <f>[1]завод!H29+[1]ордж!H29+[1]центр!H29+[1]куйбыш!H29+[1]казенные!H29+'[1]школа 112'!H29</f>
        <v>162.38999999999999</v>
      </c>
      <c r="I29" s="48" t="s">
        <v>291</v>
      </c>
      <c r="J29" s="47">
        <f>[1]завод!J29+[1]ордж!J29+[1]центр!J29+[1]куйбыш!J29+[1]казенные!J29+'[1]школа 112'!J29</f>
        <v>17579133.399999999</v>
      </c>
      <c r="K29" s="47">
        <f>[1]завод!K29+[1]ордж!K29+[1]центр!K29+[1]куйбыш!K29+[1]казенные!K29+'[1]школа 112'!K29</f>
        <v>19494000</v>
      </c>
    </row>
    <row r="30" spans="2:11" ht="30">
      <c r="B30" s="16" t="s">
        <v>43</v>
      </c>
      <c r="C30" s="4" t="s">
        <v>180</v>
      </c>
      <c r="D30" s="21" t="s">
        <v>181</v>
      </c>
      <c r="E30" s="10" t="s">
        <v>400</v>
      </c>
      <c r="F30" s="37">
        <f>[1]завод!F30+[1]ордж!F30+[1]центр!F30+[1]куйбыш!F30+[1]казенные!F30+'[1]школа 112'!F30</f>
        <v>98</v>
      </c>
      <c r="G30" s="12">
        <f t="shared" si="0"/>
        <v>0.3721848771410125</v>
      </c>
      <c r="H30" s="47">
        <f>[1]завод!H30+[1]ордж!H30+[1]центр!H30+[1]куйбыш!H30+[1]казенные!H30+'[1]школа 112'!H30</f>
        <v>0</v>
      </c>
      <c r="I30" s="48" t="s">
        <v>291</v>
      </c>
      <c r="J30" s="47">
        <f>[1]завод!J30+[1]ордж!J30+[1]центр!J30+[1]куйбыш!J30+[1]казенные!J30+'[1]школа 112'!J30</f>
        <v>12705986.289999999</v>
      </c>
      <c r="K30" s="47">
        <f>[1]завод!K30+[1]ордж!K30+[1]центр!K30+[1]куйбыш!K30+[1]казенные!K30+'[1]школа 112'!K30</f>
        <v>9316500</v>
      </c>
    </row>
    <row r="31" spans="2:11" ht="30">
      <c r="B31" s="16" t="s">
        <v>44</v>
      </c>
      <c r="C31" s="4" t="s">
        <v>180</v>
      </c>
      <c r="D31" s="21" t="s">
        <v>181</v>
      </c>
      <c r="E31" s="10" t="s">
        <v>400</v>
      </c>
      <c r="F31" s="37">
        <f>[1]завод!F31+[1]ордж!F31+[1]центр!F31+[1]куйбыш!F31+[1]казенные!F31+'[1]школа 112'!F31</f>
        <v>0</v>
      </c>
      <c r="G31" s="12">
        <f t="shared" si="0"/>
        <v>0</v>
      </c>
      <c r="H31" s="47">
        <f>[1]завод!H31+[1]ордж!H31+[1]центр!H31+[1]куйбыш!H31+[1]казенные!H31+'[1]школа 112'!H31</f>
        <v>0</v>
      </c>
      <c r="I31" s="48" t="s">
        <v>291</v>
      </c>
      <c r="J31" s="47">
        <f>[1]завод!J31+[1]ордж!J31+[1]центр!J31+[1]куйбыш!J31+[1]казенные!J31+'[1]школа 112'!J31</f>
        <v>5307622.6500000004</v>
      </c>
      <c r="K31" s="47">
        <f>[1]завод!K31+[1]ордж!K31+[1]центр!K31+[1]куйбыш!K31+[1]казенные!K31+'[1]школа 112'!K31</f>
        <v>0</v>
      </c>
    </row>
    <row r="32" spans="2:11" ht="30">
      <c r="B32" s="16" t="s">
        <v>45</v>
      </c>
      <c r="C32" s="4" t="s">
        <v>180</v>
      </c>
      <c r="D32" s="21" t="s">
        <v>181</v>
      </c>
      <c r="E32" s="10" t="s">
        <v>400</v>
      </c>
      <c r="F32" s="37">
        <f>[1]завод!F32+[1]ордж!F32+[1]центр!F32+[1]куйбыш!F32+[1]казенные!F32+'[1]школа 112'!F32</f>
        <v>139</v>
      </c>
      <c r="G32" s="12">
        <f t="shared" si="0"/>
        <v>0.52789487676123203</v>
      </c>
      <c r="H32" s="47">
        <f>[1]завод!H32+[1]ордж!H32+[1]центр!H32+[1]куйбыш!H32+[1]казенные!H32+'[1]школа 112'!H32</f>
        <v>30.13</v>
      </c>
      <c r="I32" s="48" t="s">
        <v>291</v>
      </c>
      <c r="J32" s="47">
        <f>[1]завод!J32+[1]ордж!J32+[1]центр!J32+[1]куйбыш!J32+[1]казенные!J32+'[1]школа 112'!J32</f>
        <v>14317122.039999999</v>
      </c>
      <c r="K32" s="47">
        <f>[1]завод!K32+[1]ордж!K32+[1]центр!K32+[1]куйбыш!K32+[1]казенные!K32+'[1]школа 112'!K32</f>
        <v>14441000</v>
      </c>
    </row>
    <row r="33" spans="2:11" ht="30">
      <c r="B33" s="16" t="s">
        <v>46</v>
      </c>
      <c r="C33" s="4" t="s">
        <v>180</v>
      </c>
      <c r="D33" s="21" t="s">
        <v>181</v>
      </c>
      <c r="E33" s="10" t="s">
        <v>400</v>
      </c>
      <c r="F33" s="37">
        <f>[1]завод!F33+[1]ордж!F33+[1]центр!F33+[1]куйбыш!F33+[1]казенные!F33+'[1]школа 112'!F33</f>
        <v>129</v>
      </c>
      <c r="G33" s="12">
        <f t="shared" si="0"/>
        <v>0.48991682807337356</v>
      </c>
      <c r="H33" s="47">
        <f>[1]завод!H33+[1]ордж!H33+[1]центр!H33+[1]куйбыш!H33+[1]казенные!H33+'[1]школа 112'!H33</f>
        <v>161.65</v>
      </c>
      <c r="I33" s="48" t="s">
        <v>291</v>
      </c>
      <c r="J33" s="47">
        <f>[1]завод!J33+[1]ордж!J33+[1]центр!J33+[1]куйбыш!J33+[1]казенные!J33+'[1]школа 112'!J33</f>
        <v>9013296.2400000002</v>
      </c>
      <c r="K33" s="47">
        <f>[1]завод!K33+[1]ордж!K33+[1]центр!K33+[1]куйбыш!K33+[1]казенные!K33+'[1]школа 112'!K33</f>
        <v>7682000</v>
      </c>
    </row>
    <row r="34" spans="2:11" ht="30">
      <c r="B34" s="16" t="s">
        <v>47</v>
      </c>
      <c r="C34" s="4" t="s">
        <v>180</v>
      </c>
      <c r="D34" s="21" t="s">
        <v>181</v>
      </c>
      <c r="E34" s="10" t="s">
        <v>400</v>
      </c>
      <c r="F34" s="37">
        <f>[1]завод!F34+[1]ордж!F34+[1]центр!F34+[1]куйбыш!F34+[1]казенные!F34+'[1]школа 112'!F34</f>
        <v>140</v>
      </c>
      <c r="G34" s="12">
        <f t="shared" si="0"/>
        <v>0.53169268163001782</v>
      </c>
      <c r="H34" s="47">
        <f>[1]завод!H34+[1]ордж!H34+[1]центр!H34+[1]куйбыш!H34+[1]казенные!H34+'[1]школа 112'!H34</f>
        <v>3502.8051599999999</v>
      </c>
      <c r="I34" s="48" t="s">
        <v>291</v>
      </c>
      <c r="J34" s="47">
        <f>[1]завод!J34+[1]ордж!J34+[1]центр!J34+[1]куйбыш!J34+[1]казенные!J34+'[1]школа 112'!J34</f>
        <v>12272870.529999999</v>
      </c>
      <c r="K34" s="47">
        <f>[1]завод!K34+[1]ордж!K34+[1]центр!K34+[1]куйбыш!K34+[1]казенные!K34+'[1]школа 112'!K34</f>
        <v>12026000</v>
      </c>
    </row>
    <row r="35" spans="2:11" ht="30">
      <c r="B35" s="16" t="s">
        <v>48</v>
      </c>
      <c r="C35" s="4" t="s">
        <v>180</v>
      </c>
      <c r="D35" s="21" t="s">
        <v>181</v>
      </c>
      <c r="E35" s="10" t="s">
        <v>400</v>
      </c>
      <c r="F35" s="37">
        <f>[1]завод!F35+[1]ордж!F35+[1]центр!F35+[1]куйбыш!F35+[1]казенные!F35+'[1]школа 112'!F35</f>
        <v>92</v>
      </c>
      <c r="G35" s="12">
        <f t="shared" si="0"/>
        <v>0.34939804792829743</v>
      </c>
      <c r="H35" s="47">
        <f>[1]завод!H35+[1]ордж!H35+[1]центр!H35+[1]куйбыш!H35+[1]казенные!H35+'[1]школа 112'!H35</f>
        <v>0</v>
      </c>
      <c r="I35" s="48" t="s">
        <v>291</v>
      </c>
      <c r="J35" s="47">
        <f>[1]завод!J35+[1]ордж!J35+[1]центр!J35+[1]куйбыш!J35+[1]казенные!J35+'[1]школа 112'!J35</f>
        <v>11617306.59</v>
      </c>
      <c r="K35" s="47">
        <f>[1]завод!K35+[1]ордж!K35+[1]центр!K35+[1]куйбыш!K35+[1]казенные!K35+'[1]школа 112'!K35</f>
        <v>5688000</v>
      </c>
    </row>
    <row r="36" spans="2:11" ht="30">
      <c r="B36" s="16" t="s">
        <v>49</v>
      </c>
      <c r="C36" s="4" t="s">
        <v>180</v>
      </c>
      <c r="D36" s="21" t="s">
        <v>181</v>
      </c>
      <c r="E36" s="10" t="s">
        <v>400</v>
      </c>
      <c r="F36" s="37">
        <f>[1]завод!F36+[1]ордж!F36+[1]центр!F36+[1]куйбыш!F36+[1]казенные!F36+'[1]школа 112'!F36</f>
        <v>0</v>
      </c>
      <c r="G36" s="12">
        <f t="shared" si="0"/>
        <v>0</v>
      </c>
      <c r="H36" s="47">
        <f>[1]завод!H36+[1]ордж!H36+[1]центр!H36+[1]куйбыш!H36+[1]казенные!H36+'[1]школа 112'!H36</f>
        <v>0</v>
      </c>
      <c r="I36" s="48" t="s">
        <v>291</v>
      </c>
      <c r="J36" s="47">
        <f>[1]завод!J36+[1]ордж!J36+[1]центр!J36+[1]куйбыш!J36+[1]казенные!J36+'[1]школа 112'!J36</f>
        <v>4316359.1500000004</v>
      </c>
      <c r="K36" s="47">
        <f>[1]завод!K36+[1]ордж!K36+[1]центр!K36+[1]куйбыш!K36+[1]казенные!K36+'[1]школа 112'!K36</f>
        <v>14797.85</v>
      </c>
    </row>
    <row r="37" spans="2:11" ht="30">
      <c r="B37" s="16" t="s">
        <v>50</v>
      </c>
      <c r="C37" s="4" t="s">
        <v>180</v>
      </c>
      <c r="D37" s="21" t="s">
        <v>181</v>
      </c>
      <c r="E37" s="10" t="s">
        <v>400</v>
      </c>
      <c r="F37" s="37">
        <f>[1]завод!F37+[1]ордж!F37+[1]центр!F37+[1]куйбыш!F37+[1]казенные!F37+'[1]школа 112'!F37</f>
        <v>292</v>
      </c>
      <c r="G37" s="12">
        <f t="shared" si="0"/>
        <v>1.1089590216854657</v>
      </c>
      <c r="H37" s="47">
        <f>[1]завод!H37+[1]ордж!H37+[1]центр!H37+[1]куйбыш!H37+[1]казенные!H37+'[1]школа 112'!H37</f>
        <v>0</v>
      </c>
      <c r="I37" s="48" t="s">
        <v>291</v>
      </c>
      <c r="J37" s="47">
        <f>[1]завод!J37+[1]ордж!J37+[1]центр!J37+[1]куйбыш!J37+[1]казенные!J37+'[1]школа 112'!J37</f>
        <v>20600363.210000001</v>
      </c>
      <c r="K37" s="47">
        <f>[1]завод!K37+[1]ордж!K37+[1]центр!K37+[1]куйбыш!K37+[1]казенные!K37+'[1]школа 112'!K37</f>
        <v>27321000</v>
      </c>
    </row>
    <row r="38" spans="2:11" ht="30">
      <c r="B38" s="16" t="s">
        <v>51</v>
      </c>
      <c r="C38" s="4" t="s">
        <v>180</v>
      </c>
      <c r="D38" s="21" t="s">
        <v>181</v>
      </c>
      <c r="E38" s="10" t="s">
        <v>400</v>
      </c>
      <c r="F38" s="37">
        <f>[1]завод!F38+[1]ордж!F38+[1]центр!F38+[1]куйбыш!F38+[1]казенные!F38+'[1]школа 112'!F38</f>
        <v>174</v>
      </c>
      <c r="G38" s="12">
        <f t="shared" si="0"/>
        <v>0.66081804716873649</v>
      </c>
      <c r="H38" s="47">
        <f>[1]завод!H38+[1]ордж!H38+[1]центр!H38+[1]куйбыш!H38+[1]казенные!H38+'[1]школа 112'!H38</f>
        <v>8.64</v>
      </c>
      <c r="I38" s="48" t="s">
        <v>291</v>
      </c>
      <c r="J38" s="47">
        <f>[1]завод!J38+[1]ордж!J38+[1]центр!J38+[1]куйбыш!J38+[1]казенные!J38+'[1]школа 112'!J38</f>
        <v>11434860.91</v>
      </c>
      <c r="K38" s="47">
        <f>[1]завод!K38+[1]ордж!K38+[1]центр!K38+[1]куйбыш!K38+[1]казенные!K38+'[1]школа 112'!K38</f>
        <v>10403000</v>
      </c>
    </row>
    <row r="39" spans="2:11" ht="30">
      <c r="B39" s="16" t="s">
        <v>52</v>
      </c>
      <c r="C39" s="4" t="s">
        <v>180</v>
      </c>
      <c r="D39" s="21" t="s">
        <v>181</v>
      </c>
      <c r="E39" s="10" t="s">
        <v>400</v>
      </c>
      <c r="F39" s="37">
        <f>[1]завод!F39+[1]ордж!F39+[1]центр!F39+[1]куйбыш!F39+[1]казенные!F39+'[1]школа 112'!F39</f>
        <v>133</v>
      </c>
      <c r="G39" s="12">
        <f t="shared" si="0"/>
        <v>0.50510804754851701</v>
      </c>
      <c r="H39" s="47">
        <f>[1]завод!H39+[1]ордж!H39+[1]центр!H39+[1]куйбыш!H39+[1]казенные!H39+'[1]школа 112'!H39</f>
        <v>166.4</v>
      </c>
      <c r="I39" s="48" t="s">
        <v>291</v>
      </c>
      <c r="J39" s="47">
        <f>[1]завод!J39+[1]ордж!J39+[1]центр!J39+[1]куйбыш!J39+[1]казенные!J39+'[1]школа 112'!J39</f>
        <v>12336287.01</v>
      </c>
      <c r="K39" s="47">
        <f>[1]завод!K39+[1]ордж!K39+[1]центр!K39+[1]куйбыш!K39+[1]казенные!K39+'[1]школа 112'!K39</f>
        <v>13567500</v>
      </c>
    </row>
    <row r="40" spans="2:11" ht="30">
      <c r="B40" s="16" t="s">
        <v>53</v>
      </c>
      <c r="C40" s="4" t="s">
        <v>180</v>
      </c>
      <c r="D40" s="21" t="s">
        <v>181</v>
      </c>
      <c r="E40" s="10" t="s">
        <v>400</v>
      </c>
      <c r="F40" s="37">
        <f>[1]завод!F40+[1]ордж!F40+[1]центр!F40+[1]куйбыш!F40+[1]казенные!F40+'[1]школа 112'!F40</f>
        <v>124</v>
      </c>
      <c r="G40" s="12">
        <f t="shared" si="0"/>
        <v>0.47092780372944437</v>
      </c>
      <c r="H40" s="47">
        <f>[1]завод!H40+[1]ордж!H40+[1]центр!H40+[1]куйбыш!H40+[1]казенные!H40+'[1]школа 112'!H40</f>
        <v>1.2</v>
      </c>
      <c r="I40" s="48" t="s">
        <v>291</v>
      </c>
      <c r="J40" s="47">
        <f>[1]завод!J40+[1]ордж!J40+[1]центр!J40+[1]куйбыш!J40+[1]казенные!J40+'[1]школа 112'!J40</f>
        <v>10665967.789999999</v>
      </c>
      <c r="K40" s="47">
        <f>[1]завод!K40+[1]ордж!K40+[1]центр!K40+[1]куйбыш!K40+[1]казенные!K40+'[1]школа 112'!K40</f>
        <v>11971600</v>
      </c>
    </row>
    <row r="41" spans="2:11" ht="30">
      <c r="B41" s="16" t="s">
        <v>54</v>
      </c>
      <c r="C41" s="4" t="s">
        <v>180</v>
      </c>
      <c r="D41" s="21" t="s">
        <v>181</v>
      </c>
      <c r="E41" s="10" t="s">
        <v>400</v>
      </c>
      <c r="F41" s="37">
        <f>[1]завод!F41+[1]ордж!F41+[1]центр!F41+[1]куйбыш!F41+[1]казенные!F41+'[1]школа 112'!F41</f>
        <v>90</v>
      </c>
      <c r="G41" s="12">
        <f t="shared" si="0"/>
        <v>0.34180243819072575</v>
      </c>
      <c r="H41" s="47">
        <f>[1]завод!H41+[1]ордж!H41+[1]центр!H41+[1]куйбыш!H41+[1]казенные!H41+'[1]школа 112'!H41</f>
        <v>50.8</v>
      </c>
      <c r="I41" s="48" t="s">
        <v>291</v>
      </c>
      <c r="J41" s="47">
        <f>[1]завод!J41+[1]ордж!J41+[1]центр!J41+[1]куйбыш!J41+[1]казенные!J41+'[1]школа 112'!J41</f>
        <v>8452916.25</v>
      </c>
      <c r="K41" s="47">
        <f>[1]завод!K41+[1]ордж!K41+[1]центр!K41+[1]куйбыш!K41+[1]казенные!K41+'[1]школа 112'!K41</f>
        <v>7730900</v>
      </c>
    </row>
    <row r="42" spans="2:11" ht="30">
      <c r="B42" s="16" t="s">
        <v>55</v>
      </c>
      <c r="C42" s="4" t="s">
        <v>180</v>
      </c>
      <c r="D42" s="21" t="s">
        <v>181</v>
      </c>
      <c r="E42" s="10" t="s">
        <v>400</v>
      </c>
      <c r="F42" s="37">
        <f>[1]завод!F42+[1]ордж!F42+[1]центр!F42+[1]куйбыш!F42+[1]казенные!F42+'[1]школа 112'!F42</f>
        <v>88</v>
      </c>
      <c r="G42" s="12">
        <f t="shared" si="0"/>
        <v>0.33420682845315408</v>
      </c>
      <c r="H42" s="47">
        <f>[1]завод!H42+[1]ордж!H42+[1]центр!H42+[1]куйбыш!H42+[1]казенные!H42+'[1]школа 112'!H42</f>
        <v>225.4</v>
      </c>
      <c r="I42" s="48" t="s">
        <v>291</v>
      </c>
      <c r="J42" s="47">
        <f>[1]завод!J42+[1]ордж!J42+[1]центр!J42+[1]куйбыш!J42+[1]казенные!J42+'[1]школа 112'!J42</f>
        <v>10329864.9</v>
      </c>
      <c r="K42" s="47">
        <f>[1]завод!K42+[1]ордж!K42+[1]центр!K42+[1]куйбыш!K42+[1]казенные!K42+'[1]школа 112'!K42</f>
        <v>12972000</v>
      </c>
    </row>
    <row r="43" spans="2:11" ht="30">
      <c r="B43" s="16" t="s">
        <v>56</v>
      </c>
      <c r="C43" s="4" t="s">
        <v>180</v>
      </c>
      <c r="D43" s="21" t="s">
        <v>181</v>
      </c>
      <c r="E43" s="10" t="s">
        <v>400</v>
      </c>
      <c r="F43" s="37">
        <f>[1]завод!F43+[1]ордж!F43+[1]центр!F43+[1]куйбыш!F43+[1]казенные!F43+'[1]школа 112'!F43</f>
        <v>132</v>
      </c>
      <c r="G43" s="12">
        <f t="shared" si="0"/>
        <v>0.50131024267973112</v>
      </c>
      <c r="H43" s="47">
        <f>[1]завод!H43+[1]ордж!H43+[1]центр!H43+[1]куйбыш!H43+[1]казенные!H43+'[1]школа 112'!H43</f>
        <v>230.3</v>
      </c>
      <c r="I43" s="48" t="s">
        <v>291</v>
      </c>
      <c r="J43" s="47">
        <f>[1]завод!J43+[1]ордж!J43+[1]центр!J43+[1]куйбыш!J43+[1]казенные!J43+'[1]школа 112'!J43</f>
        <v>11315683.58</v>
      </c>
      <c r="K43" s="47">
        <f>[1]завод!K43+[1]ордж!K43+[1]центр!K43+[1]куйбыш!K43+[1]казенные!K43+'[1]школа 112'!K43</f>
        <v>12660000</v>
      </c>
    </row>
    <row r="44" spans="2:11" ht="30">
      <c r="B44" s="16" t="s">
        <v>57</v>
      </c>
      <c r="C44" s="4" t="s">
        <v>180</v>
      </c>
      <c r="D44" s="21" t="s">
        <v>181</v>
      </c>
      <c r="E44" s="10" t="s">
        <v>400</v>
      </c>
      <c r="F44" s="37">
        <f>[1]завод!F44+[1]ордж!F44+[1]центр!F44+[1]куйбыш!F44+[1]казенные!F44+'[1]школа 112'!F44</f>
        <v>101</v>
      </c>
      <c r="G44" s="12">
        <f t="shared" si="0"/>
        <v>0.38357829174737001</v>
      </c>
      <c r="H44" s="47">
        <f>[1]завод!H44+[1]ордж!H44+[1]центр!H44+[1]куйбыш!H44+[1]казенные!H44+'[1]школа 112'!H44</f>
        <v>15.42</v>
      </c>
      <c r="I44" s="48" t="s">
        <v>291</v>
      </c>
      <c r="J44" s="47">
        <f>[1]завод!J44+[1]ордж!J44+[1]центр!J44+[1]куйбыш!J44+[1]казенные!J44+'[1]школа 112'!J44</f>
        <v>7275123.8700000001</v>
      </c>
      <c r="K44" s="47">
        <f>[1]завод!K44+[1]ордж!K44+[1]центр!K44+[1]куйбыш!K44+[1]казенные!K44+'[1]школа 112'!K44</f>
        <v>5970000</v>
      </c>
    </row>
    <row r="45" spans="2:11" ht="30">
      <c r="B45" s="16" t="s">
        <v>58</v>
      </c>
      <c r="C45" s="4" t="s">
        <v>180</v>
      </c>
      <c r="D45" s="21" t="s">
        <v>181</v>
      </c>
      <c r="E45" s="10" t="s">
        <v>400</v>
      </c>
      <c r="F45" s="37">
        <f>[1]завод!F45+[1]ордж!F45+[1]центр!F45+[1]куйбыш!F45+[1]казенные!F45+'[1]школа 112'!F45</f>
        <v>89</v>
      </c>
      <c r="G45" s="12">
        <f t="shared" si="0"/>
        <v>0.33800463332193992</v>
      </c>
      <c r="H45" s="47">
        <f>[1]завод!H45+[1]ордж!H45+[1]центр!H45+[1]куйбыш!H45+[1]казенные!H45+'[1]школа 112'!H45</f>
        <v>39.200000000000003</v>
      </c>
      <c r="I45" s="48" t="s">
        <v>291</v>
      </c>
      <c r="J45" s="47">
        <f>[1]завод!J45+[1]ордж!J45+[1]центр!J45+[1]куйбыш!J45+[1]казенные!J45+'[1]школа 112'!J45</f>
        <v>14230181.23</v>
      </c>
      <c r="K45" s="47">
        <f>[1]завод!K45+[1]ордж!K45+[1]центр!K45+[1]куйбыш!K45+[1]казенные!K45+'[1]школа 112'!K45</f>
        <v>13062600</v>
      </c>
    </row>
    <row r="46" spans="2:11" ht="30">
      <c r="B46" s="16" t="s">
        <v>59</v>
      </c>
      <c r="C46" s="4" t="s">
        <v>180</v>
      </c>
      <c r="D46" s="21" t="s">
        <v>181</v>
      </c>
      <c r="E46" s="10" t="s">
        <v>400</v>
      </c>
      <c r="F46" s="37">
        <f>[1]завод!F46+[1]ордж!F46+[1]центр!F46+[1]куйбыш!F46+[1]казенные!F46+'[1]школа 112'!F46</f>
        <v>166</v>
      </c>
      <c r="G46" s="12">
        <f t="shared" si="0"/>
        <v>0.63043560821844979</v>
      </c>
      <c r="H46" s="47">
        <f>[1]завод!H46+[1]ордж!H46+[1]центр!H46+[1]куйбыш!H46+[1]казенные!H46+'[1]школа 112'!H46</f>
        <v>306.3</v>
      </c>
      <c r="I46" s="48" t="s">
        <v>291</v>
      </c>
      <c r="J46" s="47">
        <f>[1]завод!J46+[1]ордж!J46+[1]центр!J46+[1]куйбыш!J46+[1]казенные!J46+'[1]школа 112'!J46</f>
        <v>14209225.439999999</v>
      </c>
      <c r="K46" s="47">
        <f>[1]завод!K46+[1]ордж!K46+[1]центр!K46+[1]куйбыш!K46+[1]казенные!K46+'[1]школа 112'!K46</f>
        <v>15062800</v>
      </c>
    </row>
    <row r="47" spans="2:11" ht="30">
      <c r="B47" s="16" t="s">
        <v>60</v>
      </c>
      <c r="C47" s="4" t="s">
        <v>180</v>
      </c>
      <c r="D47" s="21" t="s">
        <v>181</v>
      </c>
      <c r="E47" s="10" t="s">
        <v>400</v>
      </c>
      <c r="F47" s="37">
        <f>[1]завод!F47+[1]ордж!F47+[1]центр!F47+[1]куйбыш!F47+[1]казенные!F47+'[1]школа 112'!F47</f>
        <v>82</v>
      </c>
      <c r="G47" s="12">
        <f t="shared" si="0"/>
        <v>0.311419999240439</v>
      </c>
      <c r="H47" s="47">
        <f>[1]завод!H47+[1]ордж!H47+[1]центр!H47+[1]куйбыш!H47+[1]казенные!H47+'[1]школа 112'!H47</f>
        <v>252</v>
      </c>
      <c r="I47" s="48" t="s">
        <v>291</v>
      </c>
      <c r="J47" s="47">
        <f>[1]завод!J47+[1]ордж!J47+[1]центр!J47+[1]куйбыш!J47+[1]казенные!J47+'[1]школа 112'!J47</f>
        <v>15782419.029999999</v>
      </c>
      <c r="K47" s="47">
        <f>[1]завод!K47+[1]ордж!K47+[1]центр!K47+[1]куйбыш!K47+[1]казенные!K47+'[1]школа 112'!K47</f>
        <v>15088600</v>
      </c>
    </row>
    <row r="48" spans="2:11" ht="30">
      <c r="B48" s="16" t="s">
        <v>61</v>
      </c>
      <c r="C48" s="4" t="s">
        <v>180</v>
      </c>
      <c r="D48" s="21" t="s">
        <v>181</v>
      </c>
      <c r="E48" s="10" t="s">
        <v>400</v>
      </c>
      <c r="F48" s="37">
        <f>[1]завод!F48+[1]ордж!F48+[1]центр!F48+[1]куйбыш!F48+[1]казенные!F48+'[1]школа 112'!F48</f>
        <v>158</v>
      </c>
      <c r="G48" s="12">
        <f t="shared" si="0"/>
        <v>0.60005316926816299</v>
      </c>
      <c r="H48" s="47">
        <f>[1]завод!H48+[1]ордж!H48+[1]центр!H48+[1]куйбыш!H48+[1]казенные!H48+'[1]школа 112'!H48</f>
        <v>4081.1233400000001</v>
      </c>
      <c r="I48" s="48" t="s">
        <v>291</v>
      </c>
      <c r="J48" s="47">
        <f>[1]завод!J48+[1]ордж!J48+[1]центр!J48+[1]куйбыш!J48+[1]казенные!J48+'[1]школа 112'!J48</f>
        <v>13860174.269999998</v>
      </c>
      <c r="K48" s="47">
        <f>[1]завод!K48+[1]ордж!K48+[1]центр!K48+[1]куйбыш!K48+[1]казенные!K48+'[1]школа 112'!K48</f>
        <v>14587000</v>
      </c>
    </row>
    <row r="49" spans="2:11" ht="30">
      <c r="B49" s="16" t="s">
        <v>62</v>
      </c>
      <c r="C49" s="4" t="s">
        <v>180</v>
      </c>
      <c r="D49" s="21" t="s">
        <v>181</v>
      </c>
      <c r="E49" s="10" t="s">
        <v>400</v>
      </c>
      <c r="F49" s="37">
        <f>[1]завод!F49+[1]ордж!F49+[1]центр!F49+[1]куйбыш!F49+[1]казенные!F49+'[1]школа 112'!F49</f>
        <v>150</v>
      </c>
      <c r="G49" s="12">
        <f t="shared" si="0"/>
        <v>0.56967073031787629</v>
      </c>
      <c r="H49" s="47">
        <f>[1]завод!H49+[1]ордж!H49+[1]центр!H49+[1]куйбыш!H49+[1]казенные!H49+'[1]школа 112'!H49</f>
        <v>197.9</v>
      </c>
      <c r="I49" s="48" t="s">
        <v>291</v>
      </c>
      <c r="J49" s="47">
        <f>[1]завод!J49+[1]ордж!J49+[1]центр!J49+[1]куйбыш!J49+[1]казенные!J49+'[1]школа 112'!J49</f>
        <v>14245268.390000001</v>
      </c>
      <c r="K49" s="47">
        <f>[1]завод!K49+[1]ордж!K49+[1]центр!K49+[1]куйбыш!K49+[1]казенные!K49+'[1]школа 112'!K49</f>
        <v>13107800</v>
      </c>
    </row>
    <row r="50" spans="2:11" ht="30">
      <c r="B50" s="16" t="s">
        <v>63</v>
      </c>
      <c r="C50" s="4" t="s">
        <v>180</v>
      </c>
      <c r="D50" s="21" t="s">
        <v>181</v>
      </c>
      <c r="E50" s="10" t="s">
        <v>400</v>
      </c>
      <c r="F50" s="37">
        <f>[1]завод!F50+[1]ордж!F50+[1]центр!F50+[1]куйбыш!F50+[1]казенные!F50+'[1]школа 112'!F50</f>
        <v>76</v>
      </c>
      <c r="G50" s="12">
        <f t="shared" si="0"/>
        <v>0.28863317002772398</v>
      </c>
      <c r="H50" s="47">
        <f>[1]завод!H50+[1]ордж!H50+[1]центр!H50+[1]куйбыш!H50+[1]казенные!H50+'[1]школа 112'!H50</f>
        <v>169.88</v>
      </c>
      <c r="I50" s="48" t="s">
        <v>291</v>
      </c>
      <c r="J50" s="47">
        <f>[1]завод!J50+[1]ордж!J50+[1]центр!J50+[1]куйбыш!J50+[1]казенные!J50+'[1]школа 112'!J50</f>
        <v>8037631.3099999996</v>
      </c>
      <c r="K50" s="47">
        <f>[1]завод!K50+[1]ордж!K50+[1]центр!K50+[1]куйбыш!K50+[1]казенные!K50+'[1]школа 112'!K50</f>
        <v>8039000</v>
      </c>
    </row>
    <row r="51" spans="2:11" ht="30">
      <c r="B51" s="16" t="s">
        <v>64</v>
      </c>
      <c r="C51" s="4" t="s">
        <v>180</v>
      </c>
      <c r="D51" s="21" t="s">
        <v>181</v>
      </c>
      <c r="E51" s="10" t="s">
        <v>400</v>
      </c>
      <c r="F51" s="37">
        <f>[1]завод!F51+[1]ордж!F51+[1]центр!F51+[1]куйбыш!F51+[1]казенные!F51+'[1]школа 112'!F51</f>
        <v>195</v>
      </c>
      <c r="G51" s="12">
        <f t="shared" si="0"/>
        <v>0.74057194941323912</v>
      </c>
      <c r="H51" s="47">
        <f>[1]завод!H51+[1]ордж!H51+[1]центр!H51+[1]куйбыш!H51+[1]казенные!H51+'[1]школа 112'!H51</f>
        <v>131.99</v>
      </c>
      <c r="I51" s="48" t="s">
        <v>291</v>
      </c>
      <c r="J51" s="47">
        <f>[1]завод!J51+[1]ордж!J51+[1]центр!J51+[1]куйбыш!J51+[1]казенные!J51+'[1]школа 112'!J51</f>
        <v>16497161.609999999</v>
      </c>
      <c r="K51" s="47">
        <f>[1]завод!K51+[1]ордж!K51+[1]центр!K51+[1]куйбыш!K51+[1]казенные!K51+'[1]школа 112'!K51</f>
        <v>16132000</v>
      </c>
    </row>
    <row r="52" spans="2:11" ht="30">
      <c r="B52" s="16" t="s">
        <v>65</v>
      </c>
      <c r="C52" s="4" t="s">
        <v>180</v>
      </c>
      <c r="D52" s="21" t="s">
        <v>181</v>
      </c>
      <c r="E52" s="10" t="s">
        <v>400</v>
      </c>
      <c r="F52" s="37">
        <f>[1]завод!F52+[1]ордж!F52+[1]центр!F52+[1]куйбыш!F52+[1]казенные!F52+'[1]школа 112'!F52</f>
        <v>107</v>
      </c>
      <c r="G52" s="12">
        <f t="shared" si="0"/>
        <v>0.40636512096008504</v>
      </c>
      <c r="H52" s="47">
        <f>[1]завод!H52+[1]ордж!H52+[1]центр!H52+[1]куйбыш!H52+[1]казенные!H52+'[1]школа 112'!H52</f>
        <v>115.2</v>
      </c>
      <c r="I52" s="48" t="s">
        <v>291</v>
      </c>
      <c r="J52" s="47">
        <f>[1]завод!J52+[1]ордж!J52+[1]центр!J52+[1]куйбыш!J52+[1]казенные!J52+'[1]школа 112'!J52</f>
        <v>10892723.800000001</v>
      </c>
      <c r="K52" s="47">
        <f>[1]завод!K52+[1]ордж!K52+[1]центр!K52+[1]куйбыш!K52+[1]казенные!K52+'[1]школа 112'!K52</f>
        <v>12295300</v>
      </c>
    </row>
    <row r="53" spans="2:11" ht="30">
      <c r="B53" s="16" t="s">
        <v>66</v>
      </c>
      <c r="C53" s="4" t="s">
        <v>180</v>
      </c>
      <c r="D53" s="21" t="s">
        <v>181</v>
      </c>
      <c r="E53" s="10" t="s">
        <v>400</v>
      </c>
      <c r="F53" s="37">
        <f>[1]завод!F53+[1]ордж!F53+[1]центр!F53+[1]куйбыш!F53+[1]казенные!F53+'[1]школа 112'!F53</f>
        <v>159</v>
      </c>
      <c r="G53" s="12">
        <f t="shared" si="0"/>
        <v>0.60385097413694888</v>
      </c>
      <c r="H53" s="47">
        <f>[1]завод!H53+[1]ордж!H53+[1]центр!H53+[1]куйбыш!H53+[1]казенные!H53+'[1]школа 112'!H53</f>
        <v>3749.6482799999999</v>
      </c>
      <c r="I53" s="48" t="s">
        <v>291</v>
      </c>
      <c r="J53" s="47">
        <f>[1]завод!J53+[1]ордж!J53+[1]центр!J53+[1]куйбыш!J53+[1]казенные!J53+'[1]школа 112'!J53</f>
        <v>12182425.25</v>
      </c>
      <c r="K53" s="47">
        <f>[1]завод!K53+[1]ордж!K53+[1]центр!K53+[1]куйбыш!K53+[1]казенные!K53+'[1]школа 112'!K53</f>
        <v>9095900</v>
      </c>
    </row>
    <row r="54" spans="2:11" ht="30">
      <c r="B54" s="16" t="s">
        <v>67</v>
      </c>
      <c r="C54" s="4" t="s">
        <v>180</v>
      </c>
      <c r="D54" s="21" t="s">
        <v>181</v>
      </c>
      <c r="E54" s="10" t="s">
        <v>400</v>
      </c>
      <c r="F54" s="37">
        <f>[1]завод!F54+[1]ордж!F54+[1]центр!F54+[1]куйбыш!F54+[1]казенные!F54+'[1]школа 112'!F54</f>
        <v>252</v>
      </c>
      <c r="G54" s="12">
        <f t="shared" si="0"/>
        <v>0.95704682693403209</v>
      </c>
      <c r="H54" s="47">
        <f>[1]завод!H54+[1]ордж!H54+[1]центр!H54+[1]куйбыш!H54+[1]казенные!H54+'[1]школа 112'!H54</f>
        <v>212.64</v>
      </c>
      <c r="I54" s="48" t="s">
        <v>291</v>
      </c>
      <c r="J54" s="47">
        <f>[1]завод!J54+[1]ордж!J54+[1]центр!J54+[1]куйбыш!J54+[1]казенные!J54+'[1]школа 112'!J54</f>
        <v>16551427.789999999</v>
      </c>
      <c r="K54" s="47">
        <f>[1]завод!K54+[1]ордж!K54+[1]центр!K54+[1]куйбыш!K54+[1]казенные!K54+'[1]школа 112'!K54</f>
        <v>17272900</v>
      </c>
    </row>
    <row r="55" spans="2:11" ht="30">
      <c r="B55" s="16" t="s">
        <v>68</v>
      </c>
      <c r="C55" s="4" t="s">
        <v>180</v>
      </c>
      <c r="D55" s="21" t="s">
        <v>181</v>
      </c>
      <c r="E55" s="10" t="s">
        <v>400</v>
      </c>
      <c r="F55" s="37">
        <f>[1]завод!F55+[1]ордж!F55+[1]центр!F55+[1]куйбыш!F55+[1]казенные!F55+'[1]школа 112'!F55</f>
        <v>217</v>
      </c>
      <c r="G55" s="12">
        <f t="shared" si="0"/>
        <v>0.82412365652652764</v>
      </c>
      <c r="H55" s="47">
        <f>[1]завод!H55+[1]ордж!H55+[1]центр!H55+[1]куйбыш!H55+[1]казенные!H55+'[1]школа 112'!H55</f>
        <v>0.43</v>
      </c>
      <c r="I55" s="48" t="s">
        <v>291</v>
      </c>
      <c r="J55" s="47">
        <f>[1]завод!J55+[1]ордж!J55+[1]центр!J55+[1]куйбыш!J55+[1]казенные!J55+'[1]школа 112'!J55</f>
        <v>20709553.350000001</v>
      </c>
      <c r="K55" s="47">
        <f>[1]завод!K55+[1]ордж!K55+[1]центр!K55+[1]куйбыш!K55+[1]казенные!K55+'[1]школа 112'!K55</f>
        <v>19495000</v>
      </c>
    </row>
    <row r="56" spans="2:11" ht="30">
      <c r="B56" s="16" t="s">
        <v>69</v>
      </c>
      <c r="C56" s="4" t="s">
        <v>180</v>
      </c>
      <c r="D56" s="21" t="s">
        <v>181</v>
      </c>
      <c r="E56" s="10" t="s">
        <v>400</v>
      </c>
      <c r="F56" s="37">
        <f>[1]завод!F56+[1]ордж!F56+[1]центр!F56+[1]куйбыш!F56+[1]казенные!F56+'[1]школа 112'!F56</f>
        <v>270</v>
      </c>
      <c r="G56" s="12">
        <f t="shared" si="0"/>
        <v>1.0254073145721772</v>
      </c>
      <c r="H56" s="47">
        <f>[1]завод!H56+[1]ордж!H56+[1]центр!H56+[1]куйбыш!H56+[1]казенные!H56+'[1]школа 112'!H56</f>
        <v>1007.9</v>
      </c>
      <c r="I56" s="48" t="s">
        <v>291</v>
      </c>
      <c r="J56" s="47">
        <f>[1]завод!J56+[1]ордж!J56+[1]центр!J56+[1]куйбыш!J56+[1]казенные!J56+'[1]школа 112'!J56</f>
        <v>19503469.59</v>
      </c>
      <c r="K56" s="47">
        <f>[1]завод!K56+[1]ордж!K56+[1]центр!K56+[1]куйбыш!K56+[1]казенные!K56+'[1]школа 112'!K56</f>
        <v>24881700</v>
      </c>
    </row>
    <row r="57" spans="2:11" ht="30">
      <c r="B57" s="16" t="s">
        <v>70</v>
      </c>
      <c r="C57" s="4" t="s">
        <v>180</v>
      </c>
      <c r="D57" s="21" t="s">
        <v>181</v>
      </c>
      <c r="E57" s="10" t="s">
        <v>400</v>
      </c>
      <c r="F57" s="37">
        <f>[1]завод!F57+[1]ордж!F57+[1]центр!F57+[1]куйбыш!F57+[1]казенные!F57+'[1]школа 112'!F57</f>
        <v>308</v>
      </c>
      <c r="G57" s="12">
        <f t="shared" si="0"/>
        <v>1.1697238995860393</v>
      </c>
      <c r="H57" s="47">
        <f>[1]завод!H57+[1]ордж!H57+[1]центр!H57+[1]куйбыш!H57+[1]казенные!H57+'[1]школа 112'!H57</f>
        <v>158.9</v>
      </c>
      <c r="I57" s="48" t="s">
        <v>291</v>
      </c>
      <c r="J57" s="47">
        <f>[1]завод!J57+[1]ордж!J57+[1]центр!J57+[1]куйбыш!J57+[1]казенные!J57+'[1]школа 112'!J57</f>
        <v>23210940.75</v>
      </c>
      <c r="K57" s="47">
        <f>[1]завод!K57+[1]ордж!K57+[1]центр!K57+[1]куйбыш!K57+[1]казенные!K57+'[1]школа 112'!K57</f>
        <v>25007200</v>
      </c>
    </row>
    <row r="58" spans="2:11" ht="30">
      <c r="B58" s="16" t="s">
        <v>71</v>
      </c>
      <c r="C58" s="4" t="s">
        <v>180</v>
      </c>
      <c r="D58" s="21" t="s">
        <v>181</v>
      </c>
      <c r="E58" s="10" t="s">
        <v>400</v>
      </c>
      <c r="F58" s="37">
        <f>[1]завод!F58+[1]ордж!F58+[1]центр!F58+[1]куйбыш!F58+[1]казенные!F58+'[1]школа 112'!F58</f>
        <v>86</v>
      </c>
      <c r="G58" s="12">
        <f t="shared" si="0"/>
        <v>0.32661121871558241</v>
      </c>
      <c r="H58" s="47">
        <f>[1]завод!H58+[1]ордж!H58+[1]центр!H58+[1]куйбыш!H58+[1]казенные!H58+'[1]школа 112'!H58</f>
        <v>0</v>
      </c>
      <c r="I58" s="48" t="s">
        <v>291</v>
      </c>
      <c r="J58" s="47">
        <f>[1]завод!J58+[1]ордж!J58+[1]центр!J58+[1]куйбыш!J58+[1]казенные!J58+'[1]школа 112'!J58</f>
        <v>10667736.24</v>
      </c>
      <c r="K58" s="47">
        <f>[1]завод!K58+[1]ордж!K58+[1]центр!K58+[1]куйбыш!K58+[1]казенные!K58+'[1]школа 112'!K58</f>
        <v>12530200</v>
      </c>
    </row>
    <row r="59" spans="2:11" ht="30">
      <c r="B59" s="16" t="s">
        <v>72</v>
      </c>
      <c r="C59" s="4" t="s">
        <v>180</v>
      </c>
      <c r="D59" s="21" t="s">
        <v>181</v>
      </c>
      <c r="E59" s="10" t="s">
        <v>400</v>
      </c>
      <c r="F59" s="37">
        <f>[1]завод!F59+[1]ордж!F59+[1]центр!F59+[1]куйбыш!F59+[1]казенные!F59+'[1]школа 112'!F59</f>
        <v>125</v>
      </c>
      <c r="G59" s="12">
        <f t="shared" si="0"/>
        <v>0.47472560859823021</v>
      </c>
      <c r="H59" s="47">
        <f>[1]завод!H59+[1]ордж!H59+[1]центр!H59+[1]куйбыш!H59+[1]казенные!H59+'[1]школа 112'!H59</f>
        <v>199.8</v>
      </c>
      <c r="I59" s="48" t="s">
        <v>291</v>
      </c>
      <c r="J59" s="47">
        <f>[1]завод!J59+[1]ордж!J59+[1]центр!J59+[1]куйбыш!J59+[1]казенные!J59+'[1]школа 112'!J59</f>
        <v>19069596.91</v>
      </c>
      <c r="K59" s="47">
        <f>[1]завод!K59+[1]ордж!K59+[1]центр!K59+[1]куйбыш!K59+[1]казенные!K59+'[1]школа 112'!K59</f>
        <v>10857100</v>
      </c>
    </row>
    <row r="60" spans="2:11" ht="30">
      <c r="B60" s="16" t="s">
        <v>73</v>
      </c>
      <c r="C60" s="4" t="s">
        <v>180</v>
      </c>
      <c r="D60" s="21" t="s">
        <v>181</v>
      </c>
      <c r="E60" s="10" t="s">
        <v>400</v>
      </c>
      <c r="F60" s="37">
        <f>[1]завод!F60+[1]ордж!F60+[1]центр!F60+[1]куйбыш!F60+[1]казенные!F60+'[1]школа 112'!F60</f>
        <v>244</v>
      </c>
      <c r="G60" s="12">
        <f t="shared" si="0"/>
        <v>0.9266643879837454</v>
      </c>
      <c r="H60" s="47">
        <f>[1]завод!H60+[1]ордж!H60+[1]центр!H60+[1]куйбыш!H60+[1]казенные!H60+'[1]школа 112'!H60</f>
        <v>161.80000000000001</v>
      </c>
      <c r="I60" s="48" t="s">
        <v>291</v>
      </c>
      <c r="J60" s="47">
        <f>[1]завод!J60+[1]ордж!J60+[1]центр!J60+[1]куйбыш!J60+[1]казенные!J60+'[1]школа 112'!J60</f>
        <v>19971229.75</v>
      </c>
      <c r="K60" s="47">
        <f>[1]завод!K60+[1]ордж!K60+[1]центр!K60+[1]куйбыш!K60+[1]казенные!K60+'[1]школа 112'!K60</f>
        <v>23034500</v>
      </c>
    </row>
    <row r="61" spans="2:11" ht="30">
      <c r="B61" s="16" t="s">
        <v>74</v>
      </c>
      <c r="C61" s="4" t="s">
        <v>180</v>
      </c>
      <c r="D61" s="21" t="s">
        <v>181</v>
      </c>
      <c r="E61" s="10" t="s">
        <v>400</v>
      </c>
      <c r="F61" s="37">
        <f>[1]завод!F61+[1]ордж!F61+[1]центр!F61+[1]куйбыш!F61+[1]казенные!F61+'[1]школа 112'!F61</f>
        <v>96</v>
      </c>
      <c r="G61" s="12">
        <f t="shared" si="0"/>
        <v>0.36458926740344083</v>
      </c>
      <c r="H61" s="47">
        <f>[1]завод!H61+[1]ордж!H61+[1]центр!H61+[1]куйбыш!H61+[1]казенные!H61+'[1]школа 112'!H61</f>
        <v>114.11</v>
      </c>
      <c r="I61" s="48" t="s">
        <v>291</v>
      </c>
      <c r="J61" s="47">
        <f>[1]завод!J61+[1]ордж!J61+[1]центр!J61+[1]куйбыш!J61+[1]казенные!J61+'[1]школа 112'!J61</f>
        <v>8634810.0199999996</v>
      </c>
      <c r="K61" s="47">
        <f>[1]завод!K61+[1]ордж!K61+[1]центр!K61+[1]куйбыш!K61+[1]казенные!K61+'[1]школа 112'!K61</f>
        <v>9637000</v>
      </c>
    </row>
    <row r="62" spans="2:11" ht="30">
      <c r="B62" s="16" t="s">
        <v>75</v>
      </c>
      <c r="C62" s="4" t="s">
        <v>180</v>
      </c>
      <c r="D62" s="21" t="s">
        <v>181</v>
      </c>
      <c r="E62" s="10" t="s">
        <v>400</v>
      </c>
      <c r="F62" s="37">
        <f>[1]завод!F62+[1]ордж!F62+[1]центр!F62+[1]куйбыш!F62+[1]казенные!F62+'[1]школа 112'!F62</f>
        <v>147</v>
      </c>
      <c r="G62" s="12">
        <f t="shared" si="0"/>
        <v>0.55827731571151873</v>
      </c>
      <c r="H62" s="47">
        <f>[1]завод!H62+[1]ордж!H62+[1]центр!H62+[1]куйбыш!H62+[1]казенные!H62+'[1]школа 112'!H62</f>
        <v>3638.7796699999999</v>
      </c>
      <c r="I62" s="48" t="s">
        <v>291</v>
      </c>
      <c r="J62" s="47">
        <f>[1]завод!J62+[1]ордж!J62+[1]центр!J62+[1]куйбыш!J62+[1]казенные!J62+'[1]школа 112'!J62</f>
        <v>10507612.09</v>
      </c>
      <c r="K62" s="47">
        <f>[1]завод!K62+[1]ордж!K62+[1]центр!K62+[1]куйбыш!K62+[1]казенные!K62+'[1]школа 112'!K62</f>
        <v>9063000</v>
      </c>
    </row>
    <row r="63" spans="2:11" ht="30">
      <c r="B63" s="16" t="s">
        <v>76</v>
      </c>
      <c r="C63" s="4" t="s">
        <v>180</v>
      </c>
      <c r="D63" s="21" t="s">
        <v>181</v>
      </c>
      <c r="E63" s="10" t="s">
        <v>400</v>
      </c>
      <c r="F63" s="37">
        <f>[1]завод!F63+[1]ордж!F63+[1]центр!F63+[1]куйбыш!F63+[1]казенные!F63+'[1]школа 112'!F63</f>
        <v>189</v>
      </c>
      <c r="G63" s="12">
        <f t="shared" si="0"/>
        <v>0.7177851202005241</v>
      </c>
      <c r="H63" s="47">
        <f>[1]завод!H63+[1]ордж!H63+[1]центр!H63+[1]куйбыш!H63+[1]казенные!H63+'[1]школа 112'!H63</f>
        <v>4379.7373799999996</v>
      </c>
      <c r="I63" s="48" t="s">
        <v>291</v>
      </c>
      <c r="J63" s="47">
        <f>[1]завод!J63+[1]ордж!J63+[1]центр!J63+[1]куйбыш!J63+[1]казенные!J63+'[1]школа 112'!J63</f>
        <v>18060703.800000001</v>
      </c>
      <c r="K63" s="47">
        <f>[1]завод!K63+[1]ордж!K63+[1]центр!K63+[1]куйбыш!K63+[1]казенные!K63+'[1]школа 112'!K63</f>
        <v>18042500</v>
      </c>
    </row>
    <row r="64" spans="2:11" ht="30">
      <c r="B64" s="16" t="s">
        <v>77</v>
      </c>
      <c r="C64" s="4" t="s">
        <v>180</v>
      </c>
      <c r="D64" s="21" t="s">
        <v>181</v>
      </c>
      <c r="E64" s="10" t="s">
        <v>400</v>
      </c>
      <c r="F64" s="37">
        <f>[1]завод!F64+[1]ордж!F64+[1]центр!F64+[1]куйбыш!F64+[1]казенные!F64+'[1]школа 112'!F64</f>
        <v>182</v>
      </c>
      <c r="G64" s="12">
        <f t="shared" si="0"/>
        <v>0.69120048611902318</v>
      </c>
      <c r="H64" s="47">
        <f>[1]завод!H64+[1]ордж!H64+[1]центр!H64+[1]куйбыш!H64+[1]казенные!H64+'[1]школа 112'!H64</f>
        <v>34.9</v>
      </c>
      <c r="I64" s="48" t="s">
        <v>291</v>
      </c>
      <c r="J64" s="47">
        <f>[1]завод!J64+[1]ордж!J64+[1]центр!J64+[1]куйбыш!J64+[1]казенные!J64+'[1]школа 112'!J64</f>
        <v>18227877.280000001</v>
      </c>
      <c r="K64" s="47">
        <f>[1]завод!K64+[1]ордж!K64+[1]центр!K64+[1]куйбыш!K64+[1]казенные!K64+'[1]школа 112'!K64</f>
        <v>18635700</v>
      </c>
    </row>
    <row r="65" spans="2:11" ht="30">
      <c r="B65" s="16" t="s">
        <v>78</v>
      </c>
      <c r="C65" s="4" t="s">
        <v>180</v>
      </c>
      <c r="D65" s="21" t="s">
        <v>181</v>
      </c>
      <c r="E65" s="10" t="s">
        <v>400</v>
      </c>
      <c r="F65" s="37">
        <f>[1]завод!F65+[1]ордж!F65+[1]центр!F65+[1]куйбыш!F65+[1]казенные!F65+'[1]школа 112'!F65</f>
        <v>164</v>
      </c>
      <c r="G65" s="12">
        <f t="shared" si="0"/>
        <v>0.62283999848087801</v>
      </c>
      <c r="H65" s="47">
        <f>[1]завод!H65+[1]ордж!H65+[1]центр!H65+[1]куйбыш!H65+[1]казенные!H65+'[1]школа 112'!H65</f>
        <v>183.86</v>
      </c>
      <c r="I65" s="48" t="s">
        <v>291</v>
      </c>
      <c r="J65" s="47">
        <f>[1]завод!J65+[1]ордж!J65+[1]центр!J65+[1]куйбыш!J65+[1]казенные!J65+'[1]школа 112'!J65</f>
        <v>11681842.18</v>
      </c>
      <c r="K65" s="47">
        <f>[1]завод!K65+[1]ордж!K65+[1]центр!K65+[1]куйбыш!K65+[1]казенные!K65+'[1]школа 112'!K65</f>
        <v>13145000</v>
      </c>
    </row>
    <row r="66" spans="2:11" ht="30">
      <c r="B66" s="16" t="s">
        <v>79</v>
      </c>
      <c r="C66" s="4" t="s">
        <v>180</v>
      </c>
      <c r="D66" s="21" t="s">
        <v>181</v>
      </c>
      <c r="E66" s="10" t="s">
        <v>400</v>
      </c>
      <c r="F66" s="37">
        <f>[1]завод!F66+[1]ордж!F66+[1]центр!F66+[1]куйбыш!F66+[1]казенные!F66+'[1]школа 112'!F66</f>
        <v>170</v>
      </c>
      <c r="G66" s="12">
        <f t="shared" si="0"/>
        <v>0.64562682769359314</v>
      </c>
      <c r="H66" s="47">
        <f>[1]завод!H66+[1]ордж!H66+[1]центр!H66+[1]куйбыш!H66+[1]казенные!H66+'[1]школа 112'!H66</f>
        <v>4005.9353900000001</v>
      </c>
      <c r="I66" s="48" t="s">
        <v>291</v>
      </c>
      <c r="J66" s="47">
        <f>[1]завод!J66+[1]ордж!J66+[1]центр!J66+[1]куйбыш!J66+[1]казенные!J66+'[1]школа 112'!J66</f>
        <v>11564819.959999999</v>
      </c>
      <c r="K66" s="47">
        <f>[1]завод!K66+[1]ордж!K66+[1]центр!K66+[1]куйбыш!K66+[1]казенные!K66+'[1]школа 112'!K66</f>
        <v>11411500.000000002</v>
      </c>
    </row>
    <row r="67" spans="2:11" ht="30">
      <c r="B67" s="16" t="s">
        <v>80</v>
      </c>
      <c r="C67" s="4" t="s">
        <v>180</v>
      </c>
      <c r="D67" s="21" t="s">
        <v>181</v>
      </c>
      <c r="E67" s="10" t="s">
        <v>400</v>
      </c>
      <c r="F67" s="37">
        <f>[1]завод!F67+[1]ордж!F67+[1]центр!F67+[1]куйбыш!F67+[1]казенные!F67+'[1]школа 112'!F67</f>
        <v>70</v>
      </c>
      <c r="G67" s="12">
        <f t="shared" si="0"/>
        <v>0.26584634081500891</v>
      </c>
      <c r="H67" s="47">
        <f>[1]завод!H67+[1]ордж!H67+[1]центр!H67+[1]куйбыш!H67+[1]казенные!H67+'[1]школа 112'!H67</f>
        <v>1373.66326</v>
      </c>
      <c r="I67" s="48" t="s">
        <v>291</v>
      </c>
      <c r="J67" s="47">
        <f>[1]завод!J67+[1]ордж!J67+[1]центр!J67+[1]куйбыш!J67+[1]казенные!J67+'[1]школа 112'!J67</f>
        <v>6547207.0600000005</v>
      </c>
      <c r="K67" s="47">
        <f>[1]завод!K67+[1]ордж!K67+[1]центр!K67+[1]куйбыш!K67+[1]казенные!K67+'[1]школа 112'!K67</f>
        <v>3324999.9999999995</v>
      </c>
    </row>
    <row r="68" spans="2:11" ht="30">
      <c r="B68" s="16" t="s">
        <v>81</v>
      </c>
      <c r="C68" s="4" t="s">
        <v>180</v>
      </c>
      <c r="D68" s="21" t="s">
        <v>181</v>
      </c>
      <c r="E68" s="10" t="s">
        <v>400</v>
      </c>
      <c r="F68" s="37">
        <f>[1]завод!F68+[1]ордж!F68+[1]центр!F68+[1]куйбыш!F68+[1]казенные!F68+'[1]школа 112'!F68</f>
        <v>113</v>
      </c>
      <c r="G68" s="12">
        <f t="shared" si="0"/>
        <v>0.42915195017280011</v>
      </c>
      <c r="H68" s="47">
        <f>[1]завод!H68+[1]ордж!H68+[1]центр!H68+[1]куйбыш!H68+[1]казенные!H68+'[1]школа 112'!H68</f>
        <v>6.7</v>
      </c>
      <c r="I68" s="48" t="s">
        <v>291</v>
      </c>
      <c r="J68" s="47">
        <f>[1]завод!J68+[1]ордж!J68+[1]центр!J68+[1]куйбыш!J68+[1]казенные!J68+'[1]школа 112'!J68</f>
        <v>15122719.35</v>
      </c>
      <c r="K68" s="47">
        <f>[1]завод!K68+[1]ордж!K68+[1]центр!K68+[1]куйбыш!K68+[1]казенные!K68+'[1]школа 112'!K68</f>
        <v>7608000</v>
      </c>
    </row>
    <row r="69" spans="2:11" ht="30">
      <c r="B69" s="16" t="s">
        <v>82</v>
      </c>
      <c r="C69" s="4" t="s">
        <v>180</v>
      </c>
      <c r="D69" s="21" t="s">
        <v>181</v>
      </c>
      <c r="E69" s="10" t="s">
        <v>400</v>
      </c>
      <c r="F69" s="37">
        <f>[1]завод!F69+[1]ордж!F69+[1]центр!F69+[1]куйбыш!F69+[1]казенные!F69+'[1]школа 112'!F69</f>
        <v>420</v>
      </c>
      <c r="G69" s="12">
        <f t="shared" si="0"/>
        <v>1.5950780448900537</v>
      </c>
      <c r="H69" s="47">
        <f>[1]завод!H69+[1]ордж!H69+[1]центр!H69+[1]куйбыш!H69+[1]казенные!H69+'[1]школа 112'!H69</f>
        <v>466.8</v>
      </c>
      <c r="I69" s="48" t="s">
        <v>291</v>
      </c>
      <c r="J69" s="47">
        <f>[1]завод!J69+[1]ордж!J69+[1]центр!J69+[1]куйбыш!J69+[1]казенные!J69+'[1]школа 112'!J69</f>
        <v>26423615.309999999</v>
      </c>
      <c r="K69" s="47">
        <f>[1]завод!K69+[1]ордж!K69+[1]центр!K69+[1]куйбыш!K69+[1]казенные!K69+'[1]школа 112'!K69</f>
        <v>26394000</v>
      </c>
    </row>
    <row r="70" spans="2:11" ht="30">
      <c r="B70" s="16" t="s">
        <v>83</v>
      </c>
      <c r="C70" s="4" t="s">
        <v>180</v>
      </c>
      <c r="D70" s="21" t="s">
        <v>181</v>
      </c>
      <c r="E70" s="10" t="s">
        <v>400</v>
      </c>
      <c r="F70" s="37">
        <f>[1]завод!F70+[1]ордж!F70+[1]центр!F70+[1]куйбыш!F70+[1]казенные!F70+'[1]школа 112'!F70</f>
        <v>103</v>
      </c>
      <c r="G70" s="12">
        <f t="shared" si="0"/>
        <v>0.39117390148494169</v>
      </c>
      <c r="H70" s="47">
        <f>[1]завод!H70+[1]ордж!H70+[1]центр!H70+[1]куйбыш!H70+[1]казенные!H70+'[1]школа 112'!H70</f>
        <v>12.2</v>
      </c>
      <c r="I70" s="48" t="s">
        <v>291</v>
      </c>
      <c r="J70" s="47">
        <f>[1]завод!J70+[1]ордж!J70+[1]центр!J70+[1]куйбыш!J70+[1]казенные!J70+'[1]школа 112'!J70</f>
        <v>9109292.8300000001</v>
      </c>
      <c r="K70" s="47">
        <f>[1]завод!K70+[1]ордж!K70+[1]центр!K70+[1]куйбыш!K70+[1]казенные!K70+'[1]школа 112'!K70</f>
        <v>8851500</v>
      </c>
    </row>
    <row r="71" spans="2:11" ht="30">
      <c r="B71" s="16" t="s">
        <v>84</v>
      </c>
      <c r="C71" s="4" t="s">
        <v>180</v>
      </c>
      <c r="D71" s="21" t="s">
        <v>181</v>
      </c>
      <c r="E71" s="10" t="s">
        <v>400</v>
      </c>
      <c r="F71" s="37">
        <f>[1]завод!F71+[1]ордж!F71+[1]центр!F71+[1]куйбыш!F71+[1]казенные!F71+'[1]школа 112'!F71</f>
        <v>127</v>
      </c>
      <c r="G71" s="12">
        <f t="shared" ref="G71:G134" si="1">(F71/$F$166)*100</f>
        <v>0.48232121833580194</v>
      </c>
      <c r="H71" s="47">
        <f>[1]завод!H71+[1]ордж!H71+[1]центр!H71+[1]куйбыш!H71+[1]казенные!H71+'[1]школа 112'!H71</f>
        <v>73.510000000000005</v>
      </c>
      <c r="I71" s="48" t="s">
        <v>291</v>
      </c>
      <c r="J71" s="47">
        <f>[1]завод!J71+[1]ордж!J71+[1]центр!J71+[1]куйбыш!J71+[1]казенные!J71+'[1]школа 112'!J71</f>
        <v>9910346.0600000005</v>
      </c>
      <c r="K71" s="47">
        <f>[1]завод!K71+[1]ордж!K71+[1]центр!K71+[1]куйбыш!K71+[1]казенные!K71+'[1]школа 112'!K71</f>
        <v>7197000</v>
      </c>
    </row>
    <row r="72" spans="2:11" ht="30">
      <c r="B72" s="16" t="s">
        <v>85</v>
      </c>
      <c r="C72" s="4" t="s">
        <v>180</v>
      </c>
      <c r="D72" s="21" t="s">
        <v>181</v>
      </c>
      <c r="E72" s="10" t="s">
        <v>400</v>
      </c>
      <c r="F72" s="37">
        <f>[1]завод!F72+[1]ордж!F72+[1]центр!F72+[1]куйбыш!F72+[1]казенные!F72+'[1]школа 112'!F72</f>
        <v>159</v>
      </c>
      <c r="G72" s="12">
        <f t="shared" si="1"/>
        <v>0.60385097413694888</v>
      </c>
      <c r="H72" s="47">
        <f>[1]завод!H72+[1]ордж!H72+[1]центр!H72+[1]куйбыш!H72+[1]казенные!H72+'[1]школа 112'!H72</f>
        <v>3701.0855799999999</v>
      </c>
      <c r="I72" s="48" t="s">
        <v>291</v>
      </c>
      <c r="J72" s="47">
        <f>[1]завод!J72+[1]ордж!J72+[1]центр!J72+[1]куйбыш!J72+[1]казенные!J72+'[1]школа 112'!J72</f>
        <v>12482247.66</v>
      </c>
      <c r="K72" s="47">
        <f>[1]завод!K72+[1]ордж!K72+[1]центр!K72+[1]куйбыш!K72+[1]казенные!K72+'[1]школа 112'!K72</f>
        <v>10611500</v>
      </c>
    </row>
    <row r="73" spans="2:11" ht="30">
      <c r="B73" s="16" t="s">
        <v>86</v>
      </c>
      <c r="C73" s="4" t="s">
        <v>180</v>
      </c>
      <c r="D73" s="21" t="s">
        <v>181</v>
      </c>
      <c r="E73" s="10" t="s">
        <v>400</v>
      </c>
      <c r="F73" s="37">
        <f>[1]завод!F73+[1]ордж!F73+[1]центр!F73+[1]куйбыш!F73+[1]казенные!F73+'[1]школа 112'!F73</f>
        <v>146</v>
      </c>
      <c r="G73" s="12">
        <f t="shared" si="1"/>
        <v>0.55447951084273284</v>
      </c>
      <c r="H73" s="47">
        <f>[1]завод!H73+[1]ордж!H73+[1]центр!H73+[1]куйбыш!H73+[1]казенные!H73+'[1]школа 112'!H73</f>
        <v>137.13</v>
      </c>
      <c r="I73" s="48" t="s">
        <v>291</v>
      </c>
      <c r="J73" s="47">
        <f>[1]завод!J73+[1]ордж!J73+[1]центр!J73+[1]куйбыш!J73+[1]казенные!J73+'[1]школа 112'!J73</f>
        <v>10618349.09</v>
      </c>
      <c r="K73" s="47">
        <f>[1]завод!K73+[1]ордж!K73+[1]центр!K73+[1]куйбыш!K73+[1]казенные!K73+'[1]школа 112'!K73</f>
        <v>12701000</v>
      </c>
    </row>
    <row r="74" spans="2:11" ht="30">
      <c r="B74" s="16" t="s">
        <v>87</v>
      </c>
      <c r="C74" s="4" t="s">
        <v>180</v>
      </c>
      <c r="D74" s="21" t="s">
        <v>181</v>
      </c>
      <c r="E74" s="10" t="s">
        <v>400</v>
      </c>
      <c r="F74" s="37">
        <f>[1]завод!F74+[1]ордж!F74+[1]центр!F74+[1]куйбыш!F74+[1]казенные!F74+'[1]школа 112'!F74</f>
        <v>148</v>
      </c>
      <c r="G74" s="12">
        <f t="shared" si="1"/>
        <v>0.56207512058030462</v>
      </c>
      <c r="H74" s="47">
        <f>[1]завод!H74+[1]ордж!H74+[1]центр!H74+[1]куйбыш!H74+[1]казенные!H74+'[1]школа 112'!H74</f>
        <v>103.1</v>
      </c>
      <c r="I74" s="48" t="s">
        <v>291</v>
      </c>
      <c r="J74" s="47">
        <f>[1]завод!J74+[1]ордж!J74+[1]центр!J74+[1]куйбыш!J74+[1]казенные!J74+'[1]школа 112'!J74</f>
        <v>15129953.57</v>
      </c>
      <c r="K74" s="47">
        <f>[1]завод!K74+[1]ордж!K74+[1]центр!K74+[1]куйбыш!K74+[1]казенные!K74+'[1]школа 112'!K74</f>
        <v>17296000</v>
      </c>
    </row>
    <row r="75" spans="2:11" ht="30">
      <c r="B75" s="16" t="s">
        <v>88</v>
      </c>
      <c r="C75" s="4" t="s">
        <v>180</v>
      </c>
      <c r="D75" s="21" t="s">
        <v>181</v>
      </c>
      <c r="E75" s="10" t="s">
        <v>400</v>
      </c>
      <c r="F75" s="37">
        <f>[1]завод!F75+[1]ордж!F75+[1]центр!F75+[1]куйбыш!F75+[1]казенные!F75+'[1]школа 112'!F75</f>
        <v>92</v>
      </c>
      <c r="G75" s="12">
        <f t="shared" si="1"/>
        <v>0.34939804792829743</v>
      </c>
      <c r="H75" s="47">
        <f>[1]завод!H75+[1]ордж!H75+[1]центр!H75+[1]куйбыш!H75+[1]казенные!H75+'[1]школа 112'!H75</f>
        <v>0</v>
      </c>
      <c r="I75" s="48" t="s">
        <v>291</v>
      </c>
      <c r="J75" s="47">
        <f>[1]завод!J75+[1]ордж!J75+[1]центр!J75+[1]куйбыш!J75+[1]казенные!J75+'[1]школа 112'!J75</f>
        <v>14509987.239999998</v>
      </c>
      <c r="K75" s="47">
        <f>[1]завод!K75+[1]ордж!K75+[1]центр!K75+[1]куйбыш!K75+[1]казенные!K75+'[1]школа 112'!K75</f>
        <v>10197000</v>
      </c>
    </row>
    <row r="76" spans="2:11" ht="30">
      <c r="B76" s="16" t="s">
        <v>89</v>
      </c>
      <c r="C76" s="4" t="s">
        <v>180</v>
      </c>
      <c r="D76" s="21" t="s">
        <v>181</v>
      </c>
      <c r="E76" s="10" t="s">
        <v>400</v>
      </c>
      <c r="F76" s="37">
        <f>[1]завод!F76+[1]ордж!F76+[1]центр!F76+[1]куйбыш!F76+[1]казенные!F76+'[1]школа 112'!F76</f>
        <v>194</v>
      </c>
      <c r="G76" s="12">
        <f t="shared" si="1"/>
        <v>0.73677414454445334</v>
      </c>
      <c r="H76" s="47">
        <f>[1]завод!H76+[1]ордж!H76+[1]центр!H76+[1]куйбыш!H76+[1]казенные!H76+'[1]школа 112'!H76</f>
        <v>39.520000000000003</v>
      </c>
      <c r="I76" s="48" t="s">
        <v>291</v>
      </c>
      <c r="J76" s="47">
        <f>[1]завод!J76+[1]ордж!J76+[1]центр!J76+[1]куйбыш!J76+[1]казенные!J76+'[1]школа 112'!J76</f>
        <v>18697114.899999999</v>
      </c>
      <c r="K76" s="47">
        <f>[1]завод!K76+[1]ордж!K76+[1]центр!K76+[1]куйбыш!K76+[1]казенные!K76+'[1]школа 112'!K76</f>
        <v>18829000</v>
      </c>
    </row>
    <row r="77" spans="2:11" ht="30">
      <c r="B77" s="16" t="s">
        <v>90</v>
      </c>
      <c r="C77" s="4" t="s">
        <v>180</v>
      </c>
      <c r="D77" s="21" t="s">
        <v>181</v>
      </c>
      <c r="E77" s="10" t="s">
        <v>400</v>
      </c>
      <c r="F77" s="37">
        <f>[1]завод!F77+[1]ордж!F77+[1]центр!F77+[1]куйбыш!F77+[1]казенные!F77+'[1]школа 112'!F77</f>
        <v>75</v>
      </c>
      <c r="G77" s="12">
        <f t="shared" si="1"/>
        <v>0.28483536515893815</v>
      </c>
      <c r="H77" s="47">
        <f>[1]завод!H77+[1]ордж!H77+[1]центр!H77+[1]куйбыш!H77+[1]казенные!H77+'[1]школа 112'!H77</f>
        <v>112.75</v>
      </c>
      <c r="I77" s="48" t="s">
        <v>291</v>
      </c>
      <c r="J77" s="47">
        <f>[1]завод!J77+[1]ордж!J77+[1]центр!J77+[1]куйбыш!J77+[1]казенные!J77+'[1]школа 112'!J77</f>
        <v>11405472.089999998</v>
      </c>
      <c r="K77" s="47">
        <f>[1]завод!K77+[1]ордж!K77+[1]центр!K77+[1]куйбыш!K77+[1]казенные!K77+'[1]школа 112'!K77</f>
        <v>10847500</v>
      </c>
    </row>
    <row r="78" spans="2:11" ht="30">
      <c r="B78" s="16" t="s">
        <v>91</v>
      </c>
      <c r="C78" s="4" t="s">
        <v>180</v>
      </c>
      <c r="D78" s="21" t="s">
        <v>181</v>
      </c>
      <c r="E78" s="10" t="s">
        <v>400</v>
      </c>
      <c r="F78" s="37">
        <f>[1]завод!F78+[1]ордж!F78+[1]центр!F78+[1]куйбыш!F78+[1]казенные!F78+'[1]школа 112'!F78</f>
        <v>159</v>
      </c>
      <c r="G78" s="12">
        <f t="shared" si="1"/>
        <v>0.60385097413694888</v>
      </c>
      <c r="H78" s="47">
        <f>[1]завод!H78+[1]ордж!H78+[1]центр!H78+[1]куйбыш!H78+[1]казенные!H78+'[1]школа 112'!H78</f>
        <v>55.62</v>
      </c>
      <c r="I78" s="48" t="s">
        <v>291</v>
      </c>
      <c r="J78" s="47">
        <f>[1]завод!J78+[1]ордж!J78+[1]центр!J78+[1]куйбыш!J78+[1]казенные!J78+'[1]школа 112'!J78</f>
        <v>10636241.93</v>
      </c>
      <c r="K78" s="47">
        <f>[1]завод!K78+[1]ордж!K78+[1]центр!K78+[1]куйбыш!K78+[1]казенные!K78+'[1]школа 112'!K78</f>
        <v>9550000</v>
      </c>
    </row>
    <row r="79" spans="2:11" ht="30">
      <c r="B79" s="16" t="s">
        <v>92</v>
      </c>
      <c r="C79" s="4" t="s">
        <v>180</v>
      </c>
      <c r="D79" s="21" t="s">
        <v>181</v>
      </c>
      <c r="E79" s="10" t="s">
        <v>400</v>
      </c>
      <c r="F79" s="37">
        <f>[1]завод!F79+[1]ордж!F79+[1]центр!F79+[1]куйбыш!F79+[1]казенные!F79+'[1]школа 112'!F79</f>
        <v>119</v>
      </c>
      <c r="G79" s="12">
        <f t="shared" si="1"/>
        <v>0.45193877938551513</v>
      </c>
      <c r="H79" s="47">
        <f>[1]завод!H79+[1]ордж!H79+[1]центр!H79+[1]куйбыш!H79+[1]казенные!H79+'[1]школа 112'!H79</f>
        <v>0.17</v>
      </c>
      <c r="I79" s="48" t="s">
        <v>291</v>
      </c>
      <c r="J79" s="47">
        <f>[1]завод!J79+[1]ордж!J79+[1]центр!J79+[1]куйбыш!J79+[1]казенные!J79+'[1]школа 112'!J79</f>
        <v>9291972.6600000001</v>
      </c>
      <c r="K79" s="47">
        <f>[1]завод!K79+[1]ордж!K79+[1]центр!K79+[1]куйбыш!K79+[1]казенные!K79+'[1]школа 112'!K79</f>
        <v>7525000</v>
      </c>
    </row>
    <row r="80" spans="2:11" ht="30">
      <c r="B80" s="16" t="s">
        <v>93</v>
      </c>
      <c r="C80" s="4" t="s">
        <v>180</v>
      </c>
      <c r="D80" s="21" t="s">
        <v>181</v>
      </c>
      <c r="E80" s="10" t="s">
        <v>400</v>
      </c>
      <c r="F80" s="37">
        <f>[1]завод!F80+[1]ордж!F80+[1]центр!F80+[1]куйбыш!F80+[1]казенные!F80+'[1]школа 112'!F80</f>
        <v>141</v>
      </c>
      <c r="G80" s="12">
        <f t="shared" si="1"/>
        <v>0.53549048649880371</v>
      </c>
      <c r="H80" s="47">
        <f>[1]завод!H80+[1]ордж!H80+[1]центр!H80+[1]куйбыш!H80+[1]казенные!H80+'[1]школа 112'!H80</f>
        <v>39.4</v>
      </c>
      <c r="I80" s="48" t="s">
        <v>291</v>
      </c>
      <c r="J80" s="47">
        <f>[1]завод!J80+[1]ордж!J80+[1]центр!J80+[1]куйбыш!J80+[1]казенные!J80+'[1]школа 112'!J80</f>
        <v>11268039.93</v>
      </c>
      <c r="K80" s="47">
        <f>[1]завод!K80+[1]ордж!K80+[1]центр!K80+[1]куйбыш!K80+[1]казенные!K80+'[1]школа 112'!K80</f>
        <v>12652900</v>
      </c>
    </row>
    <row r="81" spans="2:11" ht="30">
      <c r="B81" s="16" t="s">
        <v>94</v>
      </c>
      <c r="C81" s="4" t="s">
        <v>180</v>
      </c>
      <c r="D81" s="21" t="s">
        <v>181</v>
      </c>
      <c r="E81" s="10" t="s">
        <v>400</v>
      </c>
      <c r="F81" s="37">
        <f>[1]завод!F81+[1]ордж!F81+[1]центр!F81+[1]куйбыш!F81+[1]казенные!F81+'[1]школа 112'!F81</f>
        <v>158</v>
      </c>
      <c r="G81" s="12">
        <f t="shared" si="1"/>
        <v>0.60005316926816299</v>
      </c>
      <c r="H81" s="47">
        <f>[1]завод!H81+[1]ордж!H81+[1]центр!H81+[1]куйбыш!H81+[1]казенные!H81+'[1]школа 112'!H81</f>
        <v>117.8</v>
      </c>
      <c r="I81" s="48" t="s">
        <v>291</v>
      </c>
      <c r="J81" s="47">
        <f>[1]завод!J81+[1]ордж!J81+[1]центр!J81+[1]куйбыш!J81+[1]казенные!J81+'[1]школа 112'!J81</f>
        <v>19160794.120000001</v>
      </c>
      <c r="K81" s="47">
        <f>[1]завод!K81+[1]ордж!K81+[1]центр!K81+[1]куйбыш!K81+[1]казенные!K81+'[1]школа 112'!K81</f>
        <v>19889300</v>
      </c>
    </row>
    <row r="82" spans="2:11" ht="30">
      <c r="B82" s="16" t="s">
        <v>95</v>
      </c>
      <c r="C82" s="4" t="s">
        <v>180</v>
      </c>
      <c r="D82" s="21" t="s">
        <v>181</v>
      </c>
      <c r="E82" s="10" t="s">
        <v>400</v>
      </c>
      <c r="F82" s="37">
        <f>[1]завод!F82+[1]ордж!F82+[1]центр!F82+[1]куйбыш!F82+[1]казенные!F82+'[1]школа 112'!F82</f>
        <v>278</v>
      </c>
      <c r="G82" s="12">
        <f t="shared" si="1"/>
        <v>1.0557897535224641</v>
      </c>
      <c r="H82" s="47">
        <f>[1]завод!H82+[1]ордж!H82+[1]центр!H82+[1]куйбыш!H82+[1]казенные!H82+'[1]школа 112'!H82</f>
        <v>83.34</v>
      </c>
      <c r="I82" s="48" t="s">
        <v>291</v>
      </c>
      <c r="J82" s="47">
        <f>[1]завод!J82+[1]ордж!J82+[1]центр!J82+[1]куйбыш!J82+[1]казенные!J82+'[1]школа 112'!J82</f>
        <v>17895172.84</v>
      </c>
      <c r="K82" s="47">
        <f>[1]завод!K82+[1]ордж!K82+[1]центр!K82+[1]куйбыш!K82+[1]казенные!K82+'[1]школа 112'!K82</f>
        <v>23441100</v>
      </c>
    </row>
    <row r="83" spans="2:11" ht="30">
      <c r="B83" s="16" t="s">
        <v>96</v>
      </c>
      <c r="C83" s="4" t="s">
        <v>180</v>
      </c>
      <c r="D83" s="21" t="s">
        <v>181</v>
      </c>
      <c r="E83" s="10" t="s">
        <v>400</v>
      </c>
      <c r="F83" s="37">
        <f>[1]завод!F83+[1]ордж!F83+[1]центр!F83+[1]куйбыш!F83+[1]казенные!F83+'[1]школа 112'!F83</f>
        <v>105</v>
      </c>
      <c r="G83" s="12">
        <f t="shared" si="1"/>
        <v>0.39876951122251342</v>
      </c>
      <c r="H83" s="47">
        <f>[1]завод!H83+[1]ордж!H83+[1]центр!H83+[1]куйбыш!H83+[1]казенные!H83+'[1]школа 112'!H83</f>
        <v>489.7</v>
      </c>
      <c r="I83" s="48" t="s">
        <v>291</v>
      </c>
      <c r="J83" s="47">
        <f>[1]завод!J83+[1]ордж!J83+[1]центр!J83+[1]куйбыш!J83+[1]казенные!J83+'[1]школа 112'!J83</f>
        <v>9359093.1099999994</v>
      </c>
      <c r="K83" s="47">
        <f>[1]завод!K83+[1]ордж!K83+[1]центр!K83+[1]куйбыш!K83+[1]казенные!K83+'[1]школа 112'!K83</f>
        <v>7407000</v>
      </c>
    </row>
    <row r="84" spans="2:11" ht="30">
      <c r="B84" s="16" t="s">
        <v>97</v>
      </c>
      <c r="C84" s="4" t="s">
        <v>180</v>
      </c>
      <c r="D84" s="21" t="s">
        <v>181</v>
      </c>
      <c r="E84" s="10" t="s">
        <v>400</v>
      </c>
      <c r="F84" s="37">
        <f>[1]завод!F84+[1]ордж!F84+[1]центр!F84+[1]куйбыш!F84+[1]казенные!F84+'[1]школа 112'!F84</f>
        <v>129</v>
      </c>
      <c r="G84" s="12">
        <f t="shared" si="1"/>
        <v>0.48991682807337356</v>
      </c>
      <c r="H84" s="47">
        <f>[1]завод!H84+[1]ордж!H84+[1]центр!H84+[1]куйбыш!H84+[1]казенные!H84+'[1]школа 112'!H84</f>
        <v>161.38999999999999</v>
      </c>
      <c r="I84" s="48" t="s">
        <v>291</v>
      </c>
      <c r="J84" s="47">
        <f>[1]завод!J84+[1]ордж!J84+[1]центр!J84+[1]куйбыш!J84+[1]казенные!J84+'[1]школа 112'!J84</f>
        <v>10647483.67</v>
      </c>
      <c r="K84" s="47">
        <f>[1]завод!K84+[1]ордж!K84+[1]центр!K84+[1]куйбыш!K84+[1]казенные!K84+'[1]школа 112'!K84</f>
        <v>11659000</v>
      </c>
    </row>
    <row r="85" spans="2:11" ht="30">
      <c r="B85" s="16" t="s">
        <v>98</v>
      </c>
      <c r="C85" s="4" t="s">
        <v>180</v>
      </c>
      <c r="D85" s="21" t="s">
        <v>181</v>
      </c>
      <c r="E85" s="10" t="s">
        <v>400</v>
      </c>
      <c r="F85" s="37">
        <f>[1]завод!F85+[1]ордж!F85+[1]центр!F85+[1]куйбыш!F85+[1]казенные!F85+'[1]школа 112'!F85</f>
        <v>85</v>
      </c>
      <c r="G85" s="12">
        <f t="shared" si="1"/>
        <v>0.32281341384679657</v>
      </c>
      <c r="H85" s="47">
        <f>[1]завод!H85+[1]ордж!H85+[1]центр!H85+[1]куйбыш!H85+[1]казенные!H85+'[1]школа 112'!H85</f>
        <v>49.3</v>
      </c>
      <c r="I85" s="48" t="s">
        <v>291</v>
      </c>
      <c r="J85" s="47">
        <f>[1]завод!J85+[1]ордж!J85+[1]центр!J85+[1]куйбыш!J85+[1]казенные!J85+'[1]школа 112'!J85</f>
        <v>9123637.7300000004</v>
      </c>
      <c r="K85" s="47">
        <f>[1]завод!K85+[1]ордж!K85+[1]центр!K85+[1]куйбыш!K85+[1]казенные!K85+'[1]школа 112'!K85</f>
        <v>6956800</v>
      </c>
    </row>
    <row r="86" spans="2:11" ht="30">
      <c r="B86" s="16" t="s">
        <v>99</v>
      </c>
      <c r="C86" s="4" t="s">
        <v>180</v>
      </c>
      <c r="D86" s="21" t="s">
        <v>181</v>
      </c>
      <c r="E86" s="10" t="s">
        <v>400</v>
      </c>
      <c r="F86" s="37">
        <f>[1]завод!F86+[1]ордж!F86+[1]центр!F86+[1]куйбыш!F86+[1]казенные!F86+'[1]школа 112'!F86</f>
        <v>128</v>
      </c>
      <c r="G86" s="12">
        <f t="shared" si="1"/>
        <v>0.48611902320458777</v>
      </c>
      <c r="H86" s="47">
        <f>[1]завод!H86+[1]ордж!H86+[1]центр!H86+[1]куйбыш!H86+[1]казенные!H86+'[1]школа 112'!H86</f>
        <v>493.3</v>
      </c>
      <c r="I86" s="48" t="s">
        <v>291</v>
      </c>
      <c r="J86" s="47">
        <f>[1]завод!J86+[1]ордж!J86+[1]центр!J86+[1]куйбыш!J86+[1]казенные!J86+'[1]школа 112'!J86</f>
        <v>13934927.640000001</v>
      </c>
      <c r="K86" s="47">
        <f>[1]завод!K86+[1]ордж!K86+[1]центр!K86+[1]куйбыш!K86+[1]казенные!K86+'[1]школа 112'!K86</f>
        <v>12977300</v>
      </c>
    </row>
    <row r="87" spans="2:11" ht="30">
      <c r="B87" s="16" t="s">
        <v>100</v>
      </c>
      <c r="C87" s="4" t="s">
        <v>180</v>
      </c>
      <c r="D87" s="21" t="s">
        <v>181</v>
      </c>
      <c r="E87" s="10" t="s">
        <v>400</v>
      </c>
      <c r="F87" s="37">
        <f>[1]завод!F87+[1]ордж!F87+[1]центр!F87+[1]куйбыш!F87+[1]казенные!F87+'[1]школа 112'!F87</f>
        <v>120</v>
      </c>
      <c r="G87" s="12">
        <f t="shared" si="1"/>
        <v>0.45573658425430102</v>
      </c>
      <c r="H87" s="47">
        <f>[1]завод!H87+[1]ордж!H87+[1]центр!H87+[1]куйбыш!H87+[1]казенные!H87+'[1]школа 112'!H87</f>
        <v>172.28</v>
      </c>
      <c r="I87" s="48" t="s">
        <v>291</v>
      </c>
      <c r="J87" s="47">
        <f>[1]завод!J87+[1]ордж!J87+[1]центр!J87+[1]куйбыш!J87+[1]казенные!J87+'[1]школа 112'!J87</f>
        <v>12410484.52</v>
      </c>
      <c r="K87" s="47">
        <f>[1]завод!K87+[1]ордж!K87+[1]центр!K87+[1]куйбыш!K87+[1]казенные!K87+'[1]школа 112'!K87</f>
        <v>14882000</v>
      </c>
    </row>
    <row r="88" spans="2:11" ht="30">
      <c r="B88" s="16" t="s">
        <v>101</v>
      </c>
      <c r="C88" s="4" t="s">
        <v>180</v>
      </c>
      <c r="D88" s="21" t="s">
        <v>181</v>
      </c>
      <c r="E88" s="10" t="s">
        <v>400</v>
      </c>
      <c r="F88" s="37">
        <f>[1]завод!F88+[1]ордж!F88+[1]центр!F88+[1]куйбыш!F88+[1]казенные!F88+'[1]школа 112'!F88</f>
        <v>252</v>
      </c>
      <c r="G88" s="12">
        <f t="shared" si="1"/>
        <v>0.95704682693403209</v>
      </c>
      <c r="H88" s="47">
        <f>[1]завод!H88+[1]ордж!H88+[1]центр!H88+[1]куйбыш!H88+[1]казенные!H88+'[1]школа 112'!H88</f>
        <v>229.39</v>
      </c>
      <c r="I88" s="48" t="s">
        <v>291</v>
      </c>
      <c r="J88" s="47">
        <f>[1]завод!J88+[1]ордж!J88+[1]центр!J88+[1]куйбыш!J88+[1]казенные!J88+'[1]школа 112'!J88</f>
        <v>20105404.899999999</v>
      </c>
      <c r="K88" s="47">
        <f>[1]завод!K88+[1]ордж!K88+[1]центр!K88+[1]куйбыш!K88+[1]казенные!K88+'[1]школа 112'!K88</f>
        <v>21004999.579999998</v>
      </c>
    </row>
    <row r="89" spans="2:11" ht="30">
      <c r="B89" s="16" t="s">
        <v>102</v>
      </c>
      <c r="C89" s="4" t="s">
        <v>180</v>
      </c>
      <c r="D89" s="21" t="s">
        <v>181</v>
      </c>
      <c r="E89" s="10" t="s">
        <v>400</v>
      </c>
      <c r="F89" s="37">
        <f>[1]завод!F89+[1]ордж!F89+[1]центр!F89+[1]куйбыш!F89+[1]казенные!F89+'[1]школа 112'!F89</f>
        <v>159</v>
      </c>
      <c r="G89" s="12">
        <f t="shared" si="1"/>
        <v>0.60385097413694888</v>
      </c>
      <c r="H89" s="47">
        <f>[1]завод!H89+[1]ордж!H89+[1]центр!H89+[1]куйбыш!H89+[1]казенные!H89+'[1]школа 112'!H89</f>
        <v>13.8</v>
      </c>
      <c r="I89" s="48" t="s">
        <v>291</v>
      </c>
      <c r="J89" s="47">
        <f>[1]завод!J89+[1]ордж!J89+[1]центр!J89+[1]куйбыш!J89+[1]казенные!J89+'[1]школа 112'!J89</f>
        <v>11734538.439999999</v>
      </c>
      <c r="K89" s="47">
        <f>[1]завод!K89+[1]ордж!K89+[1]центр!K89+[1]куйбыш!K89+[1]казенные!K89+'[1]школа 112'!K89</f>
        <v>10198000</v>
      </c>
    </row>
    <row r="90" spans="2:11" ht="30">
      <c r="B90" s="16" t="s">
        <v>103</v>
      </c>
      <c r="C90" s="4" t="s">
        <v>180</v>
      </c>
      <c r="D90" s="21" t="s">
        <v>181</v>
      </c>
      <c r="E90" s="10" t="s">
        <v>400</v>
      </c>
      <c r="F90" s="37">
        <f>[1]завод!F90+[1]ордж!F90+[1]центр!F90+[1]куйбыш!F90+[1]казенные!F90+'[1]школа 112'!F90</f>
        <v>152</v>
      </c>
      <c r="G90" s="12">
        <f t="shared" si="1"/>
        <v>0.57726634005544797</v>
      </c>
      <c r="H90" s="47">
        <f>[1]завод!H90+[1]ордж!H90+[1]центр!H90+[1]куйбыш!H90+[1]казенные!H90+'[1]школа 112'!H90</f>
        <v>343.7</v>
      </c>
      <c r="I90" s="48" t="s">
        <v>291</v>
      </c>
      <c r="J90" s="47">
        <f>[1]завод!J90+[1]ордж!J90+[1]центр!J90+[1]куйбыш!J90+[1]казенные!J90+'[1]школа 112'!J90</f>
        <v>15223623.109999999</v>
      </c>
      <c r="K90" s="47">
        <f>[1]завод!K90+[1]ордж!K90+[1]центр!K90+[1]куйбыш!K90+[1]казенные!K90+'[1]школа 112'!K90</f>
        <v>12877700</v>
      </c>
    </row>
    <row r="91" spans="2:11" ht="30">
      <c r="B91" s="16" t="s">
        <v>104</v>
      </c>
      <c r="C91" s="4" t="s">
        <v>180</v>
      </c>
      <c r="D91" s="21" t="s">
        <v>181</v>
      </c>
      <c r="E91" s="10" t="s">
        <v>400</v>
      </c>
      <c r="F91" s="37">
        <f>[1]завод!F91+[1]ордж!F91+[1]центр!F91+[1]куйбыш!F91+[1]казенные!F91+'[1]школа 112'!F91</f>
        <v>115</v>
      </c>
      <c r="G91" s="12">
        <f t="shared" si="1"/>
        <v>0.43674755991037179</v>
      </c>
      <c r="H91" s="47">
        <f>[1]завод!H91+[1]ордж!H91+[1]центр!H91+[1]куйбыш!H91+[1]казенные!H91+'[1]школа 112'!H91</f>
        <v>90.1</v>
      </c>
      <c r="I91" s="48" t="s">
        <v>291</v>
      </c>
      <c r="J91" s="47">
        <f>[1]завод!J91+[1]ордж!J91+[1]центр!J91+[1]куйбыш!J91+[1]казенные!J91+'[1]школа 112'!J91</f>
        <v>10353229.08</v>
      </c>
      <c r="K91" s="47">
        <f>[1]завод!K91+[1]ордж!K91+[1]центр!K91+[1]куйбыш!K91+[1]казенные!K91+'[1]школа 112'!K91</f>
        <v>10729700</v>
      </c>
    </row>
    <row r="92" spans="2:11" ht="30">
      <c r="B92" s="16" t="s">
        <v>105</v>
      </c>
      <c r="C92" s="4" t="s">
        <v>180</v>
      </c>
      <c r="D92" s="21" t="s">
        <v>181</v>
      </c>
      <c r="E92" s="10" t="s">
        <v>400</v>
      </c>
      <c r="F92" s="37">
        <f>[1]завод!F92+[1]ордж!F92+[1]центр!F92+[1]куйбыш!F92+[1]казенные!F92+'[1]школа 112'!F92</f>
        <v>124</v>
      </c>
      <c r="G92" s="12">
        <f t="shared" si="1"/>
        <v>0.47092780372944437</v>
      </c>
      <c r="H92" s="47">
        <f>[1]завод!H92+[1]ордж!H92+[1]центр!H92+[1]куйбыш!H92+[1]казенные!H92+'[1]школа 112'!H92</f>
        <v>338.7</v>
      </c>
      <c r="I92" s="48" t="s">
        <v>291</v>
      </c>
      <c r="J92" s="47">
        <f>[1]завод!J92+[1]ордж!J92+[1]центр!J92+[1]куйбыш!J92+[1]казенные!J92+'[1]школа 112'!J92</f>
        <v>10742900.99</v>
      </c>
      <c r="K92" s="47">
        <f>[1]завод!K92+[1]ордж!K92+[1]центр!K92+[1]куйбыш!K92+[1]казенные!K92+'[1]школа 112'!K92</f>
        <v>9692600</v>
      </c>
    </row>
    <row r="93" spans="2:11" ht="30">
      <c r="B93" s="16" t="s">
        <v>106</v>
      </c>
      <c r="C93" s="4" t="s">
        <v>180</v>
      </c>
      <c r="D93" s="21" t="s">
        <v>181</v>
      </c>
      <c r="E93" s="10" t="s">
        <v>400</v>
      </c>
      <c r="F93" s="37">
        <f>[1]завод!F93+[1]ордж!F93+[1]центр!F93+[1]куйбыш!F93+[1]казенные!F93+'[1]школа 112'!F93</f>
        <v>76</v>
      </c>
      <c r="G93" s="12">
        <f t="shared" si="1"/>
        <v>0.28863317002772398</v>
      </c>
      <c r="H93" s="47">
        <f>[1]завод!H93+[1]ордж!H93+[1]центр!H93+[1]куйбыш!H93+[1]казенные!H93+'[1]школа 112'!H93</f>
        <v>270.7</v>
      </c>
      <c r="I93" s="48" t="s">
        <v>291</v>
      </c>
      <c r="J93" s="47">
        <f>[1]завод!J93+[1]ордж!J93+[1]центр!J93+[1]куйбыш!J93+[1]казенные!J93+'[1]школа 112'!J93</f>
        <v>9521448.6799999997</v>
      </c>
      <c r="K93" s="47">
        <f>[1]завод!K93+[1]ордж!K93+[1]центр!K93+[1]куйбыш!K93+[1]казенные!K93+'[1]школа 112'!K93</f>
        <v>10741000</v>
      </c>
    </row>
    <row r="94" spans="2:11" ht="30">
      <c r="B94" s="16" t="s">
        <v>107</v>
      </c>
      <c r="C94" s="4" t="s">
        <v>180</v>
      </c>
      <c r="D94" s="21" t="s">
        <v>181</v>
      </c>
      <c r="E94" s="10" t="s">
        <v>400</v>
      </c>
      <c r="F94" s="37">
        <f>[1]завод!F94+[1]ордж!F94+[1]центр!F94+[1]куйбыш!F94+[1]казенные!F94+'[1]школа 112'!F94</f>
        <v>72</v>
      </c>
      <c r="G94" s="12">
        <f t="shared" si="1"/>
        <v>0.27344195055258064</v>
      </c>
      <c r="H94" s="47">
        <f>[1]завод!H94+[1]ордж!H94+[1]центр!H94+[1]куйбыш!H94+[1]казенные!H94+'[1]школа 112'!H94</f>
        <v>423.8</v>
      </c>
      <c r="I94" s="48" t="s">
        <v>291</v>
      </c>
      <c r="J94" s="47">
        <f>[1]завод!J94+[1]ордж!J94+[1]центр!J94+[1]куйбыш!J94+[1]казенные!J94+'[1]школа 112'!J94</f>
        <v>9361722.4600000009</v>
      </c>
      <c r="K94" s="47">
        <f>[1]завод!K94+[1]ордж!K94+[1]центр!K94+[1]куйбыш!K94+[1]казенные!K94+'[1]школа 112'!K94</f>
        <v>10467100</v>
      </c>
    </row>
    <row r="95" spans="2:11" ht="31.5">
      <c r="B95" s="16" t="s">
        <v>108</v>
      </c>
      <c r="C95" s="4" t="s">
        <v>180</v>
      </c>
      <c r="D95" s="21" t="s">
        <v>181</v>
      </c>
      <c r="E95" s="10" t="s">
        <v>400</v>
      </c>
      <c r="F95" s="37">
        <f>[1]завод!F95+[1]ордж!F95+[1]центр!F95+[1]куйбыш!F95+[1]казенные!F95+'[1]школа 112'!F95</f>
        <v>131</v>
      </c>
      <c r="G95" s="12">
        <f t="shared" si="1"/>
        <v>0.49751243781094528</v>
      </c>
      <c r="H95" s="47">
        <f>[1]завод!H95+[1]ордж!H95+[1]центр!H95+[1]куйбыш!H95+[1]казенные!H95+'[1]школа 112'!H95</f>
        <v>254.02</v>
      </c>
      <c r="I95" s="48" t="s">
        <v>291</v>
      </c>
      <c r="J95" s="47">
        <f>[1]завод!J95+[1]ордж!J95+[1]центр!J95+[1]куйбыш!J95+[1]казенные!J95+'[1]школа 112'!J95</f>
        <v>9606262.4499999993</v>
      </c>
      <c r="K95" s="47">
        <f>[1]завод!K95+[1]ордж!K95+[1]центр!K95+[1]куйбыш!K95+[1]казенные!K95+'[1]школа 112'!K95</f>
        <v>8058000</v>
      </c>
    </row>
    <row r="96" spans="2:11" ht="30">
      <c r="B96" s="16" t="s">
        <v>109</v>
      </c>
      <c r="C96" s="4" t="s">
        <v>180</v>
      </c>
      <c r="D96" s="21" t="s">
        <v>181</v>
      </c>
      <c r="E96" s="10" t="s">
        <v>400</v>
      </c>
      <c r="F96" s="37">
        <f>[1]завод!F96+[1]ордж!F96+[1]центр!F96+[1]куйбыш!F96+[1]казенные!F96+'[1]школа 112'!F96</f>
        <v>144</v>
      </c>
      <c r="G96" s="12">
        <f t="shared" si="1"/>
        <v>0.54688390110516127</v>
      </c>
      <c r="H96" s="47">
        <f>[1]завод!H96+[1]ордж!H96+[1]центр!H96+[1]куйбыш!H96+[1]казенные!H96+'[1]школа 112'!H96</f>
        <v>2.2000000000000002</v>
      </c>
      <c r="I96" s="48" t="s">
        <v>291</v>
      </c>
      <c r="J96" s="47">
        <f>[1]завод!J96+[1]ордж!J96+[1]центр!J96+[1]куйбыш!J96+[1]казенные!J96+'[1]школа 112'!J96</f>
        <v>10856084.810000001</v>
      </c>
      <c r="K96" s="47">
        <f>[1]завод!K96+[1]ордж!K96+[1]центр!K96+[1]куйбыш!K96+[1]казенные!K96+'[1]школа 112'!K96</f>
        <v>11490200</v>
      </c>
    </row>
    <row r="97" spans="2:11" ht="30">
      <c r="B97" s="16" t="s">
        <v>110</v>
      </c>
      <c r="C97" s="4" t="s">
        <v>180</v>
      </c>
      <c r="D97" s="21" t="s">
        <v>181</v>
      </c>
      <c r="E97" s="10" t="s">
        <v>400</v>
      </c>
      <c r="F97" s="37">
        <f>[1]завод!F97+[1]ордж!F97+[1]центр!F97+[1]куйбыш!F97+[1]казенные!F97+'[1]школа 112'!F97</f>
        <v>111</v>
      </c>
      <c r="G97" s="12">
        <f t="shared" si="1"/>
        <v>0.42155634043522844</v>
      </c>
      <c r="H97" s="47">
        <f>[1]завод!H97+[1]ордж!H97+[1]центр!H97+[1]куйбыш!H97+[1]казенные!H97+'[1]школа 112'!H97</f>
        <v>129.66</v>
      </c>
      <c r="I97" s="48" t="s">
        <v>291</v>
      </c>
      <c r="J97" s="47">
        <f>[1]завод!J97+[1]ордж!J97+[1]центр!J97+[1]куйбыш!J97+[1]казенные!J97+'[1]школа 112'!J97</f>
        <v>8501906.1999999993</v>
      </c>
      <c r="K97" s="47">
        <f>[1]завод!K97+[1]ордж!K97+[1]центр!K97+[1]куйбыш!K97+[1]казенные!K97+'[1]школа 112'!K97</f>
        <v>6693000</v>
      </c>
    </row>
    <row r="98" spans="2:11" ht="30">
      <c r="B98" s="16" t="s">
        <v>111</v>
      </c>
      <c r="C98" s="4" t="s">
        <v>180</v>
      </c>
      <c r="D98" s="21" t="s">
        <v>181</v>
      </c>
      <c r="E98" s="10" t="s">
        <v>400</v>
      </c>
      <c r="F98" s="37">
        <f>[1]завод!F98+[1]ордж!F98+[1]центр!F98+[1]куйбыш!F98+[1]казенные!F98+'[1]школа 112'!F98</f>
        <v>208</v>
      </c>
      <c r="G98" s="12">
        <f t="shared" si="1"/>
        <v>0.78994341270745505</v>
      </c>
      <c r="H98" s="47">
        <f>[1]завод!H98+[1]ордж!H98+[1]центр!H98+[1]куйбыш!H98+[1]казенные!H98+'[1]школа 112'!H98</f>
        <v>95.4</v>
      </c>
      <c r="I98" s="48" t="s">
        <v>291</v>
      </c>
      <c r="J98" s="47">
        <f>[1]завод!J98+[1]ордж!J98+[1]центр!J98+[1]куйбыш!J98+[1]казенные!J98+'[1]школа 112'!J98</f>
        <v>21385088.989999998</v>
      </c>
      <c r="K98" s="47">
        <f>[1]завод!K98+[1]ордж!K98+[1]центр!K98+[1]куйбыш!K98+[1]казенные!K98+'[1]школа 112'!K98</f>
        <v>21548900</v>
      </c>
    </row>
    <row r="99" spans="2:11" ht="30">
      <c r="B99" s="16" t="s">
        <v>112</v>
      </c>
      <c r="C99" s="4" t="s">
        <v>180</v>
      </c>
      <c r="D99" s="21" t="s">
        <v>181</v>
      </c>
      <c r="E99" s="10" t="s">
        <v>400</v>
      </c>
      <c r="F99" s="37">
        <f>[1]завод!F99+[1]ордж!F99+[1]центр!F99+[1]куйбыш!F99+[1]казенные!F99+'[1]школа 112'!F99</f>
        <v>95</v>
      </c>
      <c r="G99" s="12">
        <f t="shared" si="1"/>
        <v>0.36079146253465494</v>
      </c>
      <c r="H99" s="47">
        <f>[1]завод!H99+[1]ордж!H99+[1]центр!H99+[1]куйбыш!H99+[1]казенные!H99+'[1]школа 112'!H99</f>
        <v>70.09</v>
      </c>
      <c r="I99" s="48" t="s">
        <v>291</v>
      </c>
      <c r="J99" s="47">
        <f>[1]завод!J99+[1]ордж!J99+[1]центр!J99+[1]куйбыш!J99+[1]казенные!J99+'[1]школа 112'!J99</f>
        <v>9626167.5600000005</v>
      </c>
      <c r="K99" s="47">
        <f>[1]завод!K99+[1]ордж!K99+[1]центр!K99+[1]куйбыш!K99+[1]казенные!K99+'[1]школа 112'!K99</f>
        <v>6108000</v>
      </c>
    </row>
    <row r="100" spans="2:11" ht="30">
      <c r="B100" s="16" t="s">
        <v>113</v>
      </c>
      <c r="C100" s="4" t="s">
        <v>180</v>
      </c>
      <c r="D100" s="21" t="s">
        <v>181</v>
      </c>
      <c r="E100" s="10" t="s">
        <v>400</v>
      </c>
      <c r="F100" s="37">
        <f>[1]завод!F100+[1]ордж!F100+[1]центр!F100+[1]куйбыш!F100+[1]казенные!F100+'[1]школа 112'!F100</f>
        <v>75</v>
      </c>
      <c r="G100" s="12">
        <f t="shared" si="1"/>
        <v>0.28483536515893815</v>
      </c>
      <c r="H100" s="47">
        <f>[1]завод!H100+[1]ордж!H100+[1]центр!H100+[1]куйбыш!H100+[1]казенные!H100+'[1]школа 112'!H100</f>
        <v>26.39</v>
      </c>
      <c r="I100" s="48" t="s">
        <v>291</v>
      </c>
      <c r="J100" s="47">
        <f>[1]завод!J100+[1]ордж!J100+[1]центр!J100+[1]куйбыш!J100+[1]казенные!J100+'[1]школа 112'!J100</f>
        <v>12250567.280000001</v>
      </c>
      <c r="K100" s="47">
        <f>[1]завод!K100+[1]ордж!K100+[1]центр!K100+[1]куйбыш!K100+[1]казенные!K100+'[1]школа 112'!K100</f>
        <v>9305800</v>
      </c>
    </row>
    <row r="101" spans="2:11" ht="30">
      <c r="B101" s="16" t="s">
        <v>114</v>
      </c>
      <c r="C101" s="4" t="s">
        <v>180</v>
      </c>
      <c r="D101" s="21" t="s">
        <v>181</v>
      </c>
      <c r="E101" s="10" t="s">
        <v>400</v>
      </c>
      <c r="F101" s="37">
        <f>[1]завод!F101+[1]ордж!F101+[1]центр!F101+[1]куйбыш!F101+[1]казенные!F101+'[1]школа 112'!F101</f>
        <v>80</v>
      </c>
      <c r="G101" s="12">
        <f t="shared" si="1"/>
        <v>0.30382438950286733</v>
      </c>
      <c r="H101" s="47">
        <f>[1]завод!H101+[1]ордж!H101+[1]центр!H101+[1]куйбыш!H101+[1]казенные!H101+'[1]школа 112'!H101</f>
        <v>0</v>
      </c>
      <c r="I101" s="48" t="s">
        <v>291</v>
      </c>
      <c r="J101" s="47">
        <f>[1]завод!J101+[1]ордж!J101+[1]центр!J101+[1]куйбыш!J101+[1]казенные!J101+'[1]школа 112'!J101</f>
        <v>12842566.43</v>
      </c>
      <c r="K101" s="47">
        <f>[1]завод!K101+[1]ордж!K101+[1]центр!K101+[1]куйбыш!K101+[1]казенные!K101+'[1]школа 112'!K101</f>
        <v>15401000</v>
      </c>
    </row>
    <row r="102" spans="2:11" ht="30">
      <c r="B102" s="16" t="s">
        <v>115</v>
      </c>
      <c r="C102" s="4" t="s">
        <v>180</v>
      </c>
      <c r="D102" s="21" t="s">
        <v>181</v>
      </c>
      <c r="E102" s="10" t="s">
        <v>400</v>
      </c>
      <c r="F102" s="37">
        <f>[1]завод!F102+[1]ордж!F102+[1]центр!F102+[1]куйбыш!F102+[1]казенные!F102+'[1]школа 112'!F102</f>
        <v>128</v>
      </c>
      <c r="G102" s="12">
        <f t="shared" si="1"/>
        <v>0.48611902320458777</v>
      </c>
      <c r="H102" s="47">
        <f>[1]завод!H102+[1]ордж!H102+[1]центр!H102+[1]куйбыш!H102+[1]казенные!H102+'[1]школа 112'!H102</f>
        <v>3.6</v>
      </c>
      <c r="I102" s="48" t="s">
        <v>291</v>
      </c>
      <c r="J102" s="47">
        <f>[1]завод!J102+[1]ордж!J102+[1]центр!J102+[1]куйбыш!J102+[1]казенные!J102+'[1]школа 112'!J102</f>
        <v>12018466.880000001</v>
      </c>
      <c r="K102" s="47">
        <f>[1]завод!K102+[1]ордж!K102+[1]центр!K102+[1]куйбыш!K102+[1]казенные!K102+'[1]школа 112'!K102</f>
        <v>11643300</v>
      </c>
    </row>
    <row r="103" spans="2:11" ht="30">
      <c r="B103" s="16" t="s">
        <v>116</v>
      </c>
      <c r="C103" s="4" t="s">
        <v>180</v>
      </c>
      <c r="D103" s="21" t="s">
        <v>181</v>
      </c>
      <c r="E103" s="10" t="s">
        <v>400</v>
      </c>
      <c r="F103" s="37">
        <f>[1]завод!F103+[1]ордж!F103+[1]центр!F103+[1]куйбыш!F103+[1]казенные!F103+'[1]школа 112'!F103</f>
        <v>244</v>
      </c>
      <c r="G103" s="12">
        <f t="shared" si="1"/>
        <v>0.9266643879837454</v>
      </c>
      <c r="H103" s="47">
        <f>[1]завод!H103+[1]ордж!H103+[1]центр!H103+[1]куйбыш!H103+[1]казенные!H103+'[1]школа 112'!H103</f>
        <v>166.2</v>
      </c>
      <c r="I103" s="48" t="s">
        <v>291</v>
      </c>
      <c r="J103" s="47">
        <f>[1]завод!J103+[1]ордж!J103+[1]центр!J103+[1]куйбыш!J103+[1]казенные!J103+'[1]школа 112'!J103</f>
        <v>24568561.5</v>
      </c>
      <c r="K103" s="47">
        <f>[1]завод!K103+[1]ордж!K103+[1]центр!K103+[1]куйбыш!K103+[1]казенные!K103+'[1]школа 112'!K103</f>
        <v>30724500</v>
      </c>
    </row>
    <row r="104" spans="2:11" ht="30">
      <c r="B104" s="16" t="s">
        <v>117</v>
      </c>
      <c r="C104" s="4" t="s">
        <v>180</v>
      </c>
      <c r="D104" s="21" t="s">
        <v>181</v>
      </c>
      <c r="E104" s="10" t="s">
        <v>400</v>
      </c>
      <c r="F104" s="37">
        <f>[1]завод!F104+[1]ордж!F104+[1]центр!F104+[1]куйбыш!F104+[1]казенные!F104+'[1]школа 112'!F104</f>
        <v>142</v>
      </c>
      <c r="G104" s="12">
        <f t="shared" si="1"/>
        <v>0.53928829136758949</v>
      </c>
      <c r="H104" s="47">
        <f>[1]завод!H104+[1]ордж!H104+[1]центр!H104+[1]куйбыш!H104+[1]казенные!H104+'[1]школа 112'!H104</f>
        <v>0</v>
      </c>
      <c r="I104" s="48" t="s">
        <v>291</v>
      </c>
      <c r="J104" s="47">
        <f>[1]завод!J104+[1]ордж!J104+[1]центр!J104+[1]куйбыш!J104+[1]казенные!J104+'[1]школа 112'!J104</f>
        <v>10588184.02</v>
      </c>
      <c r="K104" s="47">
        <f>[1]завод!K104+[1]ордж!K104+[1]центр!K104+[1]куйбыш!K104+[1]казенные!K104+'[1]школа 112'!K104</f>
        <v>12154000</v>
      </c>
    </row>
    <row r="105" spans="2:11" ht="30">
      <c r="B105" s="16" t="s">
        <v>118</v>
      </c>
      <c r="C105" s="4" t="s">
        <v>180</v>
      </c>
      <c r="D105" s="21" t="s">
        <v>181</v>
      </c>
      <c r="E105" s="10" t="s">
        <v>400</v>
      </c>
      <c r="F105" s="37">
        <f>[1]завод!F105+[1]ордж!F105+[1]центр!F105+[1]куйбыш!F105+[1]казенные!F105+'[1]школа 112'!F105</f>
        <v>72</v>
      </c>
      <c r="G105" s="12">
        <f t="shared" si="1"/>
        <v>0.27344195055258064</v>
      </c>
      <c r="H105" s="47">
        <f>[1]завод!H105+[1]ордж!H105+[1]центр!H105+[1]куйбыш!H105+[1]казенные!H105+'[1]школа 112'!H105</f>
        <v>26.2</v>
      </c>
      <c r="I105" s="48" t="s">
        <v>291</v>
      </c>
      <c r="J105" s="47">
        <f>[1]завод!J105+[1]ордж!J105+[1]центр!J105+[1]куйбыш!J105+[1]казенные!J105+'[1]школа 112'!J105</f>
        <v>15141816.949999999</v>
      </c>
      <c r="K105" s="47">
        <f>[1]завод!K105+[1]ордж!K105+[1]центр!K105+[1]куйбыш!K105+[1]казенные!K105+'[1]школа 112'!K105</f>
        <v>14159300</v>
      </c>
    </row>
    <row r="106" spans="2:11" ht="30">
      <c r="B106" s="16" t="s">
        <v>119</v>
      </c>
      <c r="C106" s="4" t="s">
        <v>180</v>
      </c>
      <c r="D106" s="21" t="s">
        <v>181</v>
      </c>
      <c r="E106" s="10" t="s">
        <v>400</v>
      </c>
      <c r="F106" s="37">
        <f>[1]завод!F106+[1]ордж!F106+[1]центр!F106+[1]куйбыш!F106+[1]казенные!F106+'[1]школа 112'!F106</f>
        <v>86</v>
      </c>
      <c r="G106" s="12">
        <f t="shared" si="1"/>
        <v>0.32661121871558241</v>
      </c>
      <c r="H106" s="47">
        <f>[1]завод!H106+[1]ордж!H106+[1]центр!H106+[1]куйбыш!H106+[1]казенные!H106+'[1]школа 112'!H106</f>
        <v>193.9</v>
      </c>
      <c r="I106" s="48" t="s">
        <v>291</v>
      </c>
      <c r="J106" s="47">
        <f>[1]завод!J106+[1]ордж!J106+[1]центр!J106+[1]куйбыш!J106+[1]казенные!J106+'[1]школа 112'!J106</f>
        <v>10197503.109999999</v>
      </c>
      <c r="K106" s="47">
        <f>[1]завод!K106+[1]ордж!K106+[1]центр!K106+[1]куйбыш!K106+[1]казенные!K106+'[1]школа 112'!K106</f>
        <v>12237200</v>
      </c>
    </row>
    <row r="107" spans="2:11" ht="30">
      <c r="B107" s="16" t="s">
        <v>120</v>
      </c>
      <c r="C107" s="4" t="s">
        <v>180</v>
      </c>
      <c r="D107" s="21" t="s">
        <v>181</v>
      </c>
      <c r="E107" s="10" t="s">
        <v>400</v>
      </c>
      <c r="F107" s="37">
        <f>[1]завод!F107+[1]ордж!F107+[1]центр!F107+[1]куйбыш!F107+[1]казенные!F107+'[1]школа 112'!F107</f>
        <v>115</v>
      </c>
      <c r="G107" s="12">
        <f t="shared" si="1"/>
        <v>0.43674755991037179</v>
      </c>
      <c r="H107" s="47">
        <f>[1]завод!H107+[1]ордж!H107+[1]центр!H107+[1]куйбыш!H107+[1]казенные!H107+'[1]школа 112'!H107</f>
        <v>0</v>
      </c>
      <c r="I107" s="48" t="s">
        <v>291</v>
      </c>
      <c r="J107" s="47">
        <f>[1]завод!J107+[1]ордж!J107+[1]центр!J107+[1]куйбыш!J107+[1]казенные!J107+'[1]школа 112'!J107</f>
        <v>11027074.92</v>
      </c>
      <c r="K107" s="47">
        <f>[1]завод!K107+[1]ордж!K107+[1]центр!K107+[1]куйбыш!K107+[1]казенные!K107+'[1]школа 112'!K107</f>
        <v>7949700</v>
      </c>
    </row>
    <row r="108" spans="2:11" ht="30">
      <c r="B108" s="16" t="s">
        <v>121</v>
      </c>
      <c r="C108" s="4" t="s">
        <v>180</v>
      </c>
      <c r="D108" s="21" t="s">
        <v>181</v>
      </c>
      <c r="E108" s="10" t="s">
        <v>400</v>
      </c>
      <c r="F108" s="37">
        <f>[1]завод!F108+[1]ордж!F108+[1]центр!F108+[1]куйбыш!F108+[1]казенные!F108+'[1]школа 112'!F108</f>
        <v>81</v>
      </c>
      <c r="G108" s="12">
        <f t="shared" si="1"/>
        <v>0.30762219437165317</v>
      </c>
      <c r="H108" s="47">
        <f>[1]завод!H108+[1]ордж!H108+[1]центр!H108+[1]куйбыш!H108+[1]казенные!H108+'[1]школа 112'!H108</f>
        <v>67.599999999999994</v>
      </c>
      <c r="I108" s="48" t="s">
        <v>291</v>
      </c>
      <c r="J108" s="47">
        <f>[1]завод!J108+[1]ордж!J108+[1]центр!J108+[1]куйбыш!J108+[1]казенные!J108+'[1]школа 112'!J108</f>
        <v>11153889.15</v>
      </c>
      <c r="K108" s="47">
        <f>[1]завод!K108+[1]ордж!K108+[1]центр!K108+[1]куйбыш!K108+[1]казенные!K108+'[1]школа 112'!K108</f>
        <v>11206000</v>
      </c>
    </row>
    <row r="109" spans="2:11" ht="30">
      <c r="B109" s="16" t="s">
        <v>122</v>
      </c>
      <c r="C109" s="4" t="s">
        <v>180</v>
      </c>
      <c r="D109" s="21" t="s">
        <v>181</v>
      </c>
      <c r="E109" s="10" t="s">
        <v>400</v>
      </c>
      <c r="F109" s="37">
        <f>[1]завод!F109+[1]ордж!F109+[1]центр!F109+[1]куйбыш!F109+[1]казенные!F109+'[1]школа 112'!F109</f>
        <v>103</v>
      </c>
      <c r="G109" s="12">
        <f t="shared" si="1"/>
        <v>0.39117390148494169</v>
      </c>
      <c r="H109" s="47">
        <f>[1]завод!H109+[1]ордж!H109+[1]центр!H109+[1]куйбыш!H109+[1]казенные!H109+'[1]школа 112'!H109</f>
        <v>118.97</v>
      </c>
      <c r="I109" s="48" t="s">
        <v>291</v>
      </c>
      <c r="J109" s="47">
        <f>[1]завод!J109+[1]ордж!J109+[1]центр!J109+[1]куйбыш!J109+[1]казенные!J109+'[1]школа 112'!J109</f>
        <v>8943201.5299999993</v>
      </c>
      <c r="K109" s="47">
        <f>[1]завод!K109+[1]ордж!K109+[1]центр!K109+[1]куйбыш!K109+[1]казенные!K109+'[1]школа 112'!K109</f>
        <v>6282000</v>
      </c>
    </row>
    <row r="110" spans="2:11" ht="30">
      <c r="B110" s="16" t="s">
        <v>123</v>
      </c>
      <c r="C110" s="4" t="s">
        <v>180</v>
      </c>
      <c r="D110" s="21" t="s">
        <v>181</v>
      </c>
      <c r="E110" s="10" t="s">
        <v>400</v>
      </c>
      <c r="F110" s="37">
        <f>[1]завод!F110+[1]ордж!F110+[1]центр!F110+[1]куйбыш!F110+[1]казенные!F110+'[1]школа 112'!F110</f>
        <v>111</v>
      </c>
      <c r="G110" s="12">
        <f t="shared" si="1"/>
        <v>0.42155634043522844</v>
      </c>
      <c r="H110" s="47">
        <f>[1]завод!H110+[1]ордж!H110+[1]центр!H110+[1]куйбыш!H110+[1]казенные!H110+'[1]школа 112'!H110</f>
        <v>195</v>
      </c>
      <c r="I110" s="48" t="s">
        <v>291</v>
      </c>
      <c r="J110" s="47">
        <f>[1]завод!J110+[1]ордж!J110+[1]центр!J110+[1]куйбыш!J110+[1]казенные!J110+'[1]школа 112'!J110</f>
        <v>10884258.359999999</v>
      </c>
      <c r="K110" s="47">
        <f>[1]завод!K110+[1]ордж!K110+[1]центр!K110+[1]куйбыш!K110+[1]казенные!K110+'[1]школа 112'!K110</f>
        <v>11293000</v>
      </c>
    </row>
    <row r="111" spans="2:11" ht="30">
      <c r="B111" s="16" t="s">
        <v>124</v>
      </c>
      <c r="C111" s="4" t="s">
        <v>180</v>
      </c>
      <c r="D111" s="21" t="s">
        <v>181</v>
      </c>
      <c r="E111" s="10" t="s">
        <v>400</v>
      </c>
      <c r="F111" s="37">
        <f>[1]завод!F111+[1]ордж!F111+[1]центр!F111+[1]куйбыш!F111+[1]казенные!F111+'[1]школа 112'!F111</f>
        <v>127</v>
      </c>
      <c r="G111" s="12">
        <f t="shared" si="1"/>
        <v>0.48232121833580194</v>
      </c>
      <c r="H111" s="47">
        <f>[1]завод!H111+[1]ордж!H111+[1]центр!H111+[1]куйбыш!H111+[1]казенные!H111+'[1]школа 112'!H111</f>
        <v>0</v>
      </c>
      <c r="I111" s="48" t="s">
        <v>291</v>
      </c>
      <c r="J111" s="47">
        <f>[1]завод!J111+[1]ордж!J111+[1]центр!J111+[1]куйбыш!J111+[1]казенные!J111+'[1]школа 112'!J111</f>
        <v>10801298.029999999</v>
      </c>
      <c r="K111" s="47">
        <f>[1]завод!K111+[1]ордж!K111+[1]центр!K111+[1]куйбыш!K111+[1]казенные!K111+'[1]школа 112'!K111</f>
        <v>8293000</v>
      </c>
    </row>
    <row r="112" spans="2:11" ht="30">
      <c r="B112" s="16" t="s">
        <v>125</v>
      </c>
      <c r="C112" s="4" t="s">
        <v>180</v>
      </c>
      <c r="D112" s="21" t="s">
        <v>181</v>
      </c>
      <c r="E112" s="10" t="s">
        <v>400</v>
      </c>
      <c r="F112" s="37">
        <f>[1]завод!F112+[1]ордж!F112+[1]центр!F112+[1]куйбыш!F112+[1]казенные!F112+'[1]школа 112'!F112</f>
        <v>133</v>
      </c>
      <c r="G112" s="12">
        <f t="shared" si="1"/>
        <v>0.50510804754851701</v>
      </c>
      <c r="H112" s="47">
        <f>[1]завод!H112+[1]ордж!H112+[1]центр!H112+[1]куйбыш!H112+[1]казенные!H112+'[1]школа 112'!H112</f>
        <v>125.42</v>
      </c>
      <c r="I112" s="48" t="s">
        <v>291</v>
      </c>
      <c r="J112" s="47">
        <f>[1]завод!J112+[1]ордж!J112+[1]центр!J112+[1]куйбыш!J112+[1]казенные!J112+'[1]школа 112'!J112</f>
        <v>10742067.32</v>
      </c>
      <c r="K112" s="47">
        <f>[1]завод!K112+[1]ордж!K112+[1]центр!K112+[1]куйбыш!K112+[1]казенные!K112+'[1]школа 112'!K112</f>
        <v>9035000</v>
      </c>
    </row>
    <row r="113" spans="2:11" ht="30">
      <c r="B113" s="16" t="s">
        <v>126</v>
      </c>
      <c r="C113" s="4" t="s">
        <v>180</v>
      </c>
      <c r="D113" s="21" t="s">
        <v>181</v>
      </c>
      <c r="E113" s="10" t="s">
        <v>400</v>
      </c>
      <c r="F113" s="37">
        <f>[1]завод!F113+[1]ордж!F113+[1]центр!F113+[1]куйбыш!F113+[1]казенные!F113+'[1]школа 112'!F113</f>
        <v>198</v>
      </c>
      <c r="G113" s="12">
        <f t="shared" si="1"/>
        <v>0.75196536401959668</v>
      </c>
      <c r="H113" s="47">
        <f>[1]завод!H113+[1]ордж!H113+[1]центр!H113+[1]куйбыш!H113+[1]казенные!H113+'[1]школа 112'!H113</f>
        <v>18.2</v>
      </c>
      <c r="I113" s="48" t="s">
        <v>291</v>
      </c>
      <c r="J113" s="47">
        <f>[1]завод!J113+[1]ордж!J113+[1]центр!J113+[1]куйбыш!J113+[1]казенные!J113+'[1]школа 112'!J113</f>
        <v>18077293.059999999</v>
      </c>
      <c r="K113" s="47">
        <f>[1]завод!K113+[1]ордж!K113+[1]центр!K113+[1]куйбыш!K113+[1]казенные!K113+'[1]школа 112'!K113</f>
        <v>17673600</v>
      </c>
    </row>
    <row r="114" spans="2:11" ht="30">
      <c r="B114" s="16" t="s">
        <v>127</v>
      </c>
      <c r="C114" s="4" t="s">
        <v>180</v>
      </c>
      <c r="D114" s="21" t="s">
        <v>181</v>
      </c>
      <c r="E114" s="10" t="s">
        <v>400</v>
      </c>
      <c r="F114" s="37">
        <f>[1]завод!F114+[1]ордж!F114+[1]центр!F114+[1]куйбыш!F114+[1]казенные!F114+'[1]школа 112'!F114</f>
        <v>162</v>
      </c>
      <c r="G114" s="12">
        <f t="shared" si="1"/>
        <v>0.61524438874330634</v>
      </c>
      <c r="H114" s="47">
        <f>[1]завод!H114+[1]ордж!H114+[1]центр!H114+[1]куйбыш!H114+[1]казенные!H114+'[1]школа 112'!H114</f>
        <v>286.95999999999998</v>
      </c>
      <c r="I114" s="48" t="s">
        <v>291</v>
      </c>
      <c r="J114" s="47">
        <f>[1]завод!J114+[1]ордж!J114+[1]центр!J114+[1]куйбыш!J114+[1]казенные!J114+'[1]школа 112'!J114</f>
        <v>14031294.17</v>
      </c>
      <c r="K114" s="47">
        <f>[1]завод!K114+[1]ордж!K114+[1]центр!K114+[1]куйбыш!K114+[1]казенные!K114+'[1]школа 112'!K114</f>
        <v>16511000</v>
      </c>
    </row>
    <row r="115" spans="2:11" ht="30">
      <c r="B115" s="16" t="s">
        <v>128</v>
      </c>
      <c r="C115" s="4" t="s">
        <v>180</v>
      </c>
      <c r="D115" s="21" t="s">
        <v>181</v>
      </c>
      <c r="E115" s="10" t="s">
        <v>400</v>
      </c>
      <c r="F115" s="37">
        <f>[1]завод!F115+[1]ордж!F115+[1]центр!F115+[1]куйбыш!F115+[1]казенные!F115+'[1]школа 112'!F115</f>
        <v>116</v>
      </c>
      <c r="G115" s="12">
        <f t="shared" si="1"/>
        <v>0.44054536477915768</v>
      </c>
      <c r="H115" s="47">
        <f>[1]завод!H115+[1]ордж!H115+[1]центр!H115+[1]куйбыш!H115+[1]казенные!H115+'[1]школа 112'!H115</f>
        <v>190.5</v>
      </c>
      <c r="I115" s="48" t="s">
        <v>291</v>
      </c>
      <c r="J115" s="47">
        <f>[1]завод!J115+[1]ордж!J115+[1]центр!J115+[1]куйбыш!J115+[1]казенные!J115+'[1]школа 112'!J115</f>
        <v>10752964.41</v>
      </c>
      <c r="K115" s="47">
        <f>[1]завод!K115+[1]ордж!K115+[1]центр!K115+[1]куйбыш!K115+[1]казенные!K115+'[1]школа 112'!K115</f>
        <v>12114200</v>
      </c>
    </row>
    <row r="116" spans="2:11" ht="30">
      <c r="B116" s="16" t="s">
        <v>129</v>
      </c>
      <c r="C116" s="4" t="s">
        <v>180</v>
      </c>
      <c r="D116" s="21" t="s">
        <v>181</v>
      </c>
      <c r="E116" s="10" t="s">
        <v>400</v>
      </c>
      <c r="F116" s="37">
        <f>[1]завод!F116+[1]ордж!F116+[1]центр!F116+[1]куйбыш!F116+[1]казенные!F116+'[1]школа 112'!F116</f>
        <v>99</v>
      </c>
      <c r="G116" s="12">
        <f t="shared" si="1"/>
        <v>0.37598268200979834</v>
      </c>
      <c r="H116" s="47">
        <f>[1]завод!H116+[1]ордж!H116+[1]центр!H116+[1]куйбыш!H116+[1]казенные!H116+'[1]школа 112'!H116</f>
        <v>0</v>
      </c>
      <c r="I116" s="48" t="s">
        <v>291</v>
      </c>
      <c r="J116" s="47">
        <f>[1]завод!J116+[1]ордж!J116+[1]центр!J116+[1]куйбыш!J116+[1]казенные!J116+'[1]школа 112'!J116</f>
        <v>10461276.1</v>
      </c>
      <c r="K116" s="47">
        <f>[1]завод!K116+[1]ордж!K116+[1]центр!K116+[1]куйбыш!K116+[1]казенные!K116+'[1]школа 112'!K116</f>
        <v>9801000</v>
      </c>
    </row>
    <row r="117" spans="2:11" ht="30">
      <c r="B117" s="16" t="s">
        <v>130</v>
      </c>
      <c r="C117" s="4" t="s">
        <v>180</v>
      </c>
      <c r="D117" s="21" t="s">
        <v>181</v>
      </c>
      <c r="E117" s="10" t="s">
        <v>400</v>
      </c>
      <c r="F117" s="37">
        <f>[1]завод!F117+[1]ордж!F117+[1]центр!F117+[1]куйбыш!F117+[1]казенные!F117+'[1]школа 112'!F117</f>
        <v>157</v>
      </c>
      <c r="G117" s="12">
        <f t="shared" si="1"/>
        <v>0.5962553643993771</v>
      </c>
      <c r="H117" s="47">
        <f>[1]завод!H117+[1]ордж!H117+[1]центр!H117+[1]куйбыш!H117+[1]казенные!H117+'[1]школа 112'!H117</f>
        <v>30.56</v>
      </c>
      <c r="I117" s="48" t="s">
        <v>291</v>
      </c>
      <c r="J117" s="47">
        <f>[1]завод!J117+[1]ордж!J117+[1]центр!J117+[1]куйбыш!J117+[1]казенные!J117+'[1]школа 112'!J117</f>
        <v>16497500.109999999</v>
      </c>
      <c r="K117" s="47">
        <f>[1]завод!K117+[1]ордж!K117+[1]центр!K117+[1]куйбыш!K117+[1]казенные!K117+'[1]школа 112'!K117</f>
        <v>13629000</v>
      </c>
    </row>
    <row r="118" spans="2:11" ht="30">
      <c r="B118" s="16" t="s">
        <v>131</v>
      </c>
      <c r="C118" s="4" t="s">
        <v>180</v>
      </c>
      <c r="D118" s="21" t="s">
        <v>181</v>
      </c>
      <c r="E118" s="10" t="s">
        <v>400</v>
      </c>
      <c r="F118" s="37">
        <f>[1]завод!F118+[1]ордж!F118+[1]центр!F118+[1]куйбыш!F118+[1]казенные!F118+'[1]школа 112'!F118</f>
        <v>293</v>
      </c>
      <c r="G118" s="12">
        <f t="shared" si="1"/>
        <v>1.1127568265542516</v>
      </c>
      <c r="H118" s="47">
        <f>[1]завод!H118+[1]ордж!H118+[1]центр!H118+[1]куйбыш!H118+[1]казенные!H118+'[1]школа 112'!H118</f>
        <v>122.94</v>
      </c>
      <c r="I118" s="48" t="s">
        <v>291</v>
      </c>
      <c r="J118" s="47">
        <f>[1]завод!J118+[1]ордж!J118+[1]центр!J118+[1]куйбыш!J118+[1]казенные!J118+'[1]школа 112'!J118</f>
        <v>27067126.190000001</v>
      </c>
      <c r="K118" s="47">
        <f>[1]завод!K118+[1]ордж!K118+[1]центр!K118+[1]куйбыш!K118+[1]казенные!K118+'[1]школа 112'!K118</f>
        <v>29669000</v>
      </c>
    </row>
    <row r="119" spans="2:11" ht="30">
      <c r="B119" s="16" t="s">
        <v>132</v>
      </c>
      <c r="C119" s="4" t="s">
        <v>180</v>
      </c>
      <c r="D119" s="21" t="s">
        <v>181</v>
      </c>
      <c r="E119" s="10" t="s">
        <v>400</v>
      </c>
      <c r="F119" s="37">
        <f>[1]завод!F119+[1]ордж!F119+[1]центр!F119+[1]куйбыш!F119+[1]казенные!F119+'[1]школа 112'!F119</f>
        <v>75</v>
      </c>
      <c r="G119" s="12">
        <f t="shared" si="1"/>
        <v>0.28483536515893815</v>
      </c>
      <c r="H119" s="47">
        <f>[1]завод!H119+[1]ордж!H119+[1]центр!H119+[1]куйбыш!H119+[1]казенные!H119+'[1]школа 112'!H119</f>
        <v>0</v>
      </c>
      <c r="I119" s="48" t="s">
        <v>291</v>
      </c>
      <c r="J119" s="47">
        <f>[1]завод!J119+[1]ордж!J119+[1]центр!J119+[1]куйбыш!J119+[1]казенные!J119+'[1]школа 112'!J119</f>
        <v>10385036.840000002</v>
      </c>
      <c r="K119" s="47">
        <f>[1]завод!K119+[1]ордж!K119+[1]центр!K119+[1]куйбыш!K119+[1]казенные!K119+'[1]школа 112'!K119</f>
        <v>7280500</v>
      </c>
    </row>
    <row r="120" spans="2:11" ht="30">
      <c r="B120" s="16" t="s">
        <v>133</v>
      </c>
      <c r="C120" s="4" t="s">
        <v>180</v>
      </c>
      <c r="D120" s="21" t="s">
        <v>181</v>
      </c>
      <c r="E120" s="10" t="s">
        <v>400</v>
      </c>
      <c r="F120" s="37">
        <f>[1]завод!F120+[1]ордж!F120+[1]центр!F120+[1]куйбыш!F120+[1]казенные!F120+'[1]школа 112'!F120</f>
        <v>92</v>
      </c>
      <c r="G120" s="12">
        <f t="shared" si="1"/>
        <v>0.34939804792829743</v>
      </c>
      <c r="H120" s="47">
        <f>[1]завод!H120+[1]ордж!H120+[1]центр!H120+[1]куйбыш!H120+[1]казенные!H120+'[1]школа 112'!H120</f>
        <v>7.93</v>
      </c>
      <c r="I120" s="48" t="s">
        <v>291</v>
      </c>
      <c r="J120" s="47">
        <f>[1]завод!J120+[1]ордж!J120+[1]центр!J120+[1]куйбыш!J120+[1]казенные!J120+'[1]школа 112'!J120</f>
        <v>9894075.8800000008</v>
      </c>
      <c r="K120" s="47">
        <f>[1]завод!K120+[1]ордж!K120+[1]центр!K120+[1]куйбыш!K120+[1]казенные!K120+'[1]школа 112'!K120</f>
        <v>8666000</v>
      </c>
    </row>
    <row r="121" spans="2:11" ht="30">
      <c r="B121" s="16" t="s">
        <v>134</v>
      </c>
      <c r="C121" s="4" t="s">
        <v>180</v>
      </c>
      <c r="D121" s="21" t="s">
        <v>181</v>
      </c>
      <c r="E121" s="10" t="s">
        <v>400</v>
      </c>
      <c r="F121" s="37">
        <f>[1]завод!F121+[1]ордж!F121+[1]центр!F121+[1]куйбыш!F121+[1]казенные!F121+'[1]школа 112'!F121</f>
        <v>89</v>
      </c>
      <c r="G121" s="12">
        <f t="shared" si="1"/>
        <v>0.33800463332193992</v>
      </c>
      <c r="H121" s="47">
        <f>[1]завод!H121+[1]ордж!H121+[1]центр!H121+[1]куйбыш!H121+[1]казенные!H121+'[1]школа 112'!H121</f>
        <v>136.12</v>
      </c>
      <c r="I121" s="48" t="s">
        <v>291</v>
      </c>
      <c r="J121" s="47">
        <f>[1]завод!J121+[1]ордж!J121+[1]центр!J121+[1]куйбыш!J121+[1]казенные!J121+'[1]школа 112'!J121</f>
        <v>9335308.5700000003</v>
      </c>
      <c r="K121" s="47">
        <f>[1]завод!K121+[1]ордж!K121+[1]центр!K121+[1]куйбыш!K121+[1]казенные!K121+'[1]школа 112'!K121</f>
        <v>9533000</v>
      </c>
    </row>
    <row r="122" spans="2:11" ht="30">
      <c r="B122" s="16" t="s">
        <v>135</v>
      </c>
      <c r="C122" s="4" t="s">
        <v>180</v>
      </c>
      <c r="D122" s="21" t="s">
        <v>181</v>
      </c>
      <c r="E122" s="10" t="s">
        <v>400</v>
      </c>
      <c r="F122" s="37">
        <f>[1]завод!F122+[1]ордж!F122+[1]центр!F122+[1]куйбыш!F122+[1]казенные!F122+'[1]школа 112'!F122</f>
        <v>238</v>
      </c>
      <c r="G122" s="12">
        <f t="shared" si="1"/>
        <v>0.90387755877103027</v>
      </c>
      <c r="H122" s="47">
        <f>[1]завод!H122+[1]ордж!H122+[1]центр!H122+[1]куйбыш!H122+[1]казенные!H122+'[1]школа 112'!H122</f>
        <v>0</v>
      </c>
      <c r="I122" s="48" t="s">
        <v>291</v>
      </c>
      <c r="J122" s="47">
        <f>[1]завод!J122+[1]ордж!J122+[1]центр!J122+[1]куйбыш!J122+[1]казенные!J122+'[1]школа 112'!J122</f>
        <v>14595368.35</v>
      </c>
      <c r="K122" s="47">
        <f>[1]завод!K122+[1]ордж!K122+[1]центр!K122+[1]куйбыш!K122+[1]казенные!K122+'[1]школа 112'!K122</f>
        <v>14839000</v>
      </c>
    </row>
    <row r="123" spans="2:11" ht="30">
      <c r="B123" s="16" t="s">
        <v>136</v>
      </c>
      <c r="C123" s="4" t="s">
        <v>180</v>
      </c>
      <c r="D123" s="21" t="s">
        <v>181</v>
      </c>
      <c r="E123" s="10" t="s">
        <v>400</v>
      </c>
      <c r="F123" s="37">
        <f>[1]завод!F123+[1]ордж!F123+[1]центр!F123+[1]куйбыш!F123+[1]казенные!F123+'[1]школа 112'!F123</f>
        <v>107</v>
      </c>
      <c r="G123" s="12">
        <f t="shared" si="1"/>
        <v>0.40636512096008504</v>
      </c>
      <c r="H123" s="47">
        <f>[1]завод!H123+[1]ордж!H123+[1]центр!H123+[1]куйбыш!H123+[1]казенные!H123+'[1]школа 112'!H123</f>
        <v>142.6</v>
      </c>
      <c r="I123" s="48" t="s">
        <v>291</v>
      </c>
      <c r="J123" s="47">
        <f>[1]завод!J123+[1]ордж!J123+[1]центр!J123+[1]куйбыш!J123+[1]казенные!J123+'[1]школа 112'!J123</f>
        <v>10549483.380000001</v>
      </c>
      <c r="K123" s="47">
        <f>[1]завод!K123+[1]ордж!K123+[1]центр!K123+[1]куйбыш!K123+[1]казенные!K123+'[1]школа 112'!K123</f>
        <v>11412300</v>
      </c>
    </row>
    <row r="124" spans="2:11" ht="30">
      <c r="B124" s="16" t="s">
        <v>137</v>
      </c>
      <c r="C124" s="4" t="s">
        <v>180</v>
      </c>
      <c r="D124" s="21" t="s">
        <v>181</v>
      </c>
      <c r="E124" s="10" t="s">
        <v>400</v>
      </c>
      <c r="F124" s="37">
        <f>[1]завод!F124+[1]ордж!F124+[1]центр!F124+[1]куйбыш!F124+[1]казенные!F124+'[1]школа 112'!F124</f>
        <v>122</v>
      </c>
      <c r="G124" s="12">
        <f t="shared" si="1"/>
        <v>0.4633321939918727</v>
      </c>
      <c r="H124" s="47">
        <f>[1]завод!H124+[1]ордж!H124+[1]центр!H124+[1]куйбыш!H124+[1]казенные!H124+'[1]школа 112'!H124</f>
        <v>447.2</v>
      </c>
      <c r="I124" s="48" t="s">
        <v>291</v>
      </c>
      <c r="J124" s="47">
        <f>[1]завод!J124+[1]ордж!J124+[1]центр!J124+[1]куйбыш!J124+[1]казенные!J124+'[1]школа 112'!J124</f>
        <v>11465292.960000001</v>
      </c>
      <c r="K124" s="47">
        <f>[1]завод!K124+[1]ордж!K124+[1]центр!K124+[1]куйбыш!K124+[1]казенные!K124+'[1]школа 112'!K124</f>
        <v>11210800</v>
      </c>
    </row>
    <row r="125" spans="2:11" ht="30">
      <c r="B125" s="16" t="s">
        <v>138</v>
      </c>
      <c r="C125" s="4" t="s">
        <v>180</v>
      </c>
      <c r="D125" s="21" t="s">
        <v>181</v>
      </c>
      <c r="E125" s="10" t="s">
        <v>400</v>
      </c>
      <c r="F125" s="37">
        <f>[1]завод!F125+[1]ордж!F125+[1]центр!F125+[1]куйбыш!F125+[1]казенные!F125+'[1]школа 112'!F125</f>
        <v>225</v>
      </c>
      <c r="G125" s="12">
        <f t="shared" si="1"/>
        <v>0.85450609547681433</v>
      </c>
      <c r="H125" s="47">
        <f>[1]завод!H125+[1]ордж!H125+[1]центр!H125+[1]куйбыш!H125+[1]казенные!H125+'[1]школа 112'!H125</f>
        <v>417.4</v>
      </c>
      <c r="I125" s="48" t="s">
        <v>291</v>
      </c>
      <c r="J125" s="47">
        <f>[1]завод!J125+[1]ордж!J125+[1]центр!J125+[1]куйбыш!J125+[1]казенные!J125+'[1]школа 112'!J125</f>
        <v>17171683.66</v>
      </c>
      <c r="K125" s="47">
        <f>[1]завод!K125+[1]ордж!K125+[1]центр!K125+[1]куйбыш!K125+[1]казенные!K125+'[1]школа 112'!K125</f>
        <v>17184200</v>
      </c>
    </row>
    <row r="126" spans="2:11" ht="30">
      <c r="B126" s="16" t="s">
        <v>139</v>
      </c>
      <c r="C126" s="4" t="s">
        <v>180</v>
      </c>
      <c r="D126" s="21" t="s">
        <v>181</v>
      </c>
      <c r="E126" s="10" t="s">
        <v>400</v>
      </c>
      <c r="F126" s="37">
        <f>[1]завод!F126+[1]ордж!F126+[1]центр!F126+[1]куйбыш!F126+[1]казенные!F126+'[1]школа 112'!F126</f>
        <v>53</v>
      </c>
      <c r="G126" s="12">
        <f t="shared" si="1"/>
        <v>0.20128365804564963</v>
      </c>
      <c r="H126" s="47">
        <f>[1]завод!H126+[1]ордж!H126+[1]центр!H126+[1]куйбыш!H126+[1]казенные!H126+'[1]школа 112'!H126</f>
        <v>0</v>
      </c>
      <c r="I126" s="48" t="s">
        <v>291</v>
      </c>
      <c r="J126" s="47">
        <f>[1]завод!J126+[1]ордж!J126+[1]центр!J126+[1]куйбыш!J126+[1]казенные!J126+'[1]школа 112'!J126</f>
        <v>11162601.189999999</v>
      </c>
      <c r="K126" s="47">
        <f>[1]завод!K126+[1]ордж!K126+[1]центр!K126+[1]куйбыш!K126+[1]казенные!K126+'[1]школа 112'!K126</f>
        <v>11202000</v>
      </c>
    </row>
    <row r="127" spans="2:11" ht="30">
      <c r="B127" s="16" t="s">
        <v>140</v>
      </c>
      <c r="C127" s="4" t="s">
        <v>180</v>
      </c>
      <c r="D127" s="21" t="s">
        <v>181</v>
      </c>
      <c r="E127" s="10" t="s">
        <v>400</v>
      </c>
      <c r="F127" s="37">
        <f>[1]завод!F127+[1]ордж!F127+[1]центр!F127+[1]куйбыш!F127+[1]казенные!F127+'[1]школа 112'!F127</f>
        <v>174</v>
      </c>
      <c r="G127" s="12">
        <f t="shared" si="1"/>
        <v>0.66081804716873649</v>
      </c>
      <c r="H127" s="47">
        <f>[1]завод!H127+[1]ордж!H127+[1]центр!H127+[1]куйбыш!H127+[1]казенные!H127+'[1]школа 112'!H127</f>
        <v>115.5</v>
      </c>
      <c r="I127" s="48" t="s">
        <v>291</v>
      </c>
      <c r="J127" s="47">
        <f>[1]завод!J127+[1]ордж!J127+[1]центр!J127+[1]куйбыш!J127+[1]казенные!J127+'[1]школа 112'!J127</f>
        <v>17503906.52</v>
      </c>
      <c r="K127" s="47">
        <f>[1]завод!K127+[1]ордж!K127+[1]центр!K127+[1]куйбыш!K127+[1]казенные!K127+'[1]школа 112'!K127</f>
        <v>16659000</v>
      </c>
    </row>
    <row r="128" spans="2:11" ht="31.5">
      <c r="B128" s="16" t="s">
        <v>141</v>
      </c>
      <c r="C128" s="4" t="s">
        <v>180</v>
      </c>
      <c r="D128" s="21" t="s">
        <v>181</v>
      </c>
      <c r="E128" s="10" t="s">
        <v>400</v>
      </c>
      <c r="F128" s="37">
        <f>[1]завод!F128+[1]ордж!F128+[1]центр!F128+[1]куйбыш!F128+[1]казенные!F128+'[1]школа 112'!F128</f>
        <v>275</v>
      </c>
      <c r="G128" s="12">
        <f t="shared" si="1"/>
        <v>1.0443963389161066</v>
      </c>
      <c r="H128" s="47">
        <f>[1]завод!H128+[1]ордж!H128+[1]центр!H128+[1]куйбыш!H128+[1]казенные!H128+'[1]школа 112'!H128</f>
        <v>998.3</v>
      </c>
      <c r="I128" s="48" t="s">
        <v>291</v>
      </c>
      <c r="J128" s="47">
        <f>[1]завод!J128+[1]ордж!J128+[1]центр!J128+[1]куйбыш!J128+[1]казенные!J128+'[1]школа 112'!J128</f>
        <v>20140648.879999999</v>
      </c>
      <c r="K128" s="47">
        <f>[1]завод!K128+[1]ордж!K128+[1]центр!K128+[1]куйбыш!K128+[1]казенные!K128+'[1]школа 112'!K128</f>
        <v>26016000</v>
      </c>
    </row>
    <row r="129" spans="2:11" ht="30">
      <c r="B129" s="16" t="s">
        <v>142</v>
      </c>
      <c r="C129" s="4" t="s">
        <v>180</v>
      </c>
      <c r="D129" s="21" t="s">
        <v>181</v>
      </c>
      <c r="E129" s="10" t="s">
        <v>400</v>
      </c>
      <c r="F129" s="37">
        <f>[1]завод!F129+[1]ордж!F129+[1]центр!F129+[1]куйбыш!F129+[1]казенные!F129+'[1]школа 112'!F129</f>
        <v>100</v>
      </c>
      <c r="G129" s="12">
        <f t="shared" si="1"/>
        <v>0.37978048687858418</v>
      </c>
      <c r="H129" s="47">
        <f>[1]завод!H129+[1]ордж!H129+[1]центр!H129+[1]куйбыш!H129+[1]казенные!H129+'[1]школа 112'!H129</f>
        <v>186.23</v>
      </c>
      <c r="I129" s="48" t="s">
        <v>291</v>
      </c>
      <c r="J129" s="47">
        <f>[1]завод!J129+[1]ордж!J129+[1]центр!J129+[1]куйбыш!J129+[1]казенные!J129+'[1]школа 112'!J129</f>
        <v>20940583.91</v>
      </c>
      <c r="K129" s="47">
        <f>[1]завод!K129+[1]ордж!K129+[1]центр!K129+[1]куйбыш!K129+[1]казенные!K129+'[1]школа 112'!K129</f>
        <v>17997400</v>
      </c>
    </row>
    <row r="130" spans="2:11" ht="30">
      <c r="B130" s="16" t="s">
        <v>143</v>
      </c>
      <c r="C130" s="4" t="s">
        <v>180</v>
      </c>
      <c r="D130" s="21" t="s">
        <v>181</v>
      </c>
      <c r="E130" s="10" t="s">
        <v>400</v>
      </c>
      <c r="F130" s="37">
        <f>[1]завод!F130+[1]ордж!F130+[1]центр!F130+[1]куйбыш!F130+[1]казенные!F130+'[1]школа 112'!F130</f>
        <v>223</v>
      </c>
      <c r="G130" s="12">
        <f t="shared" si="1"/>
        <v>0.84691048573924277</v>
      </c>
      <c r="H130" s="47">
        <f>[1]завод!H130+[1]ордж!H130+[1]центр!H130+[1]куйбыш!H130+[1]казенные!H130+'[1]школа 112'!H130</f>
        <v>955.53</v>
      </c>
      <c r="I130" s="48" t="s">
        <v>291</v>
      </c>
      <c r="J130" s="47">
        <f>[1]завод!J130+[1]ордж!J130+[1]центр!J130+[1]куйбыш!J130+[1]казенные!J130+'[1]школа 112'!J130</f>
        <v>21895360.800000001</v>
      </c>
      <c r="K130" s="47">
        <f>[1]завод!K130+[1]ордж!K130+[1]центр!K130+[1]куйбыш!K130+[1]казенные!K130+'[1]школа 112'!K130</f>
        <v>19967000</v>
      </c>
    </row>
    <row r="131" spans="2:11" ht="30">
      <c r="B131" s="16" t="s">
        <v>144</v>
      </c>
      <c r="C131" s="4" t="s">
        <v>180</v>
      </c>
      <c r="D131" s="21" t="s">
        <v>181</v>
      </c>
      <c r="E131" s="10" t="s">
        <v>400</v>
      </c>
      <c r="F131" s="37">
        <f>[1]завод!F131+[1]ордж!F131+[1]центр!F131+[1]куйбыш!F131+[1]казенные!F131+'[1]школа 112'!F131</f>
        <v>251</v>
      </c>
      <c r="G131" s="12">
        <f t="shared" si="1"/>
        <v>0.95324902206524631</v>
      </c>
      <c r="H131" s="47">
        <f>[1]завод!H131+[1]ордж!H131+[1]центр!H131+[1]куйбыш!H131+[1]казенные!H131+'[1]школа 112'!H131</f>
        <v>349</v>
      </c>
      <c r="I131" s="48" t="s">
        <v>291</v>
      </c>
      <c r="J131" s="47">
        <f>[1]завод!J131+[1]ордж!J131+[1]центр!J131+[1]куйбыш!J131+[1]казенные!J131+'[1]школа 112'!J131</f>
        <v>21697943.489999998</v>
      </c>
      <c r="K131" s="47">
        <f>[1]завод!K131+[1]ордж!K131+[1]центр!K131+[1]куйбыш!K131+[1]казенные!K131+'[1]школа 112'!K131</f>
        <v>22607500</v>
      </c>
    </row>
    <row r="132" spans="2:11" ht="30">
      <c r="B132" s="16" t="s">
        <v>145</v>
      </c>
      <c r="C132" s="4" t="s">
        <v>180</v>
      </c>
      <c r="D132" s="21" t="s">
        <v>181</v>
      </c>
      <c r="E132" s="10" t="s">
        <v>400</v>
      </c>
      <c r="F132" s="37">
        <f>[1]завод!F132+[1]ордж!F132+[1]центр!F132+[1]куйбыш!F132+[1]казенные!F132+'[1]школа 112'!F132</f>
        <v>144</v>
      </c>
      <c r="G132" s="12">
        <f t="shared" si="1"/>
        <v>0.54688390110516127</v>
      </c>
      <c r="H132" s="47">
        <f>[1]завод!H132+[1]ордж!H132+[1]центр!H132+[1]куйбыш!H132+[1]казенные!H132+'[1]школа 112'!H132</f>
        <v>0</v>
      </c>
      <c r="I132" s="48" t="s">
        <v>291</v>
      </c>
      <c r="J132" s="47">
        <f>[1]завод!J132+[1]ордж!J132+[1]центр!J132+[1]куйбыш!J132+[1]казенные!J132+'[1]школа 112'!J132</f>
        <v>18973124.800000001</v>
      </c>
      <c r="K132" s="47">
        <f>[1]завод!K132+[1]ордж!K132+[1]центр!K132+[1]куйбыш!K132+[1]казенные!K132+'[1]школа 112'!K132</f>
        <v>18634300</v>
      </c>
    </row>
    <row r="133" spans="2:11" ht="30">
      <c r="B133" s="16" t="s">
        <v>146</v>
      </c>
      <c r="C133" s="4" t="s">
        <v>180</v>
      </c>
      <c r="D133" s="21" t="s">
        <v>181</v>
      </c>
      <c r="E133" s="10" t="s">
        <v>400</v>
      </c>
      <c r="F133" s="37">
        <f>[1]завод!F133+[1]ордж!F133+[1]центр!F133+[1]куйбыш!F133+[1]казенные!F133+'[1]школа 112'!F133</f>
        <v>120</v>
      </c>
      <c r="G133" s="12">
        <f t="shared" si="1"/>
        <v>0.45573658425430102</v>
      </c>
      <c r="H133" s="47">
        <f>[1]завод!H133+[1]ордж!H133+[1]центр!H133+[1]куйбыш!H133+[1]казенные!H133+'[1]школа 112'!H133</f>
        <v>0</v>
      </c>
      <c r="I133" s="48" t="s">
        <v>291</v>
      </c>
      <c r="J133" s="47">
        <f>[1]завод!J133+[1]ордж!J133+[1]центр!J133+[1]куйбыш!J133+[1]казенные!J133+'[1]школа 112'!J133</f>
        <v>10610701.85</v>
      </c>
      <c r="K133" s="47">
        <f>[1]завод!K133+[1]ордж!K133+[1]центр!K133+[1]куйбыш!K133+[1]казенные!K133+'[1]школа 112'!K133</f>
        <v>11146000</v>
      </c>
    </row>
    <row r="134" spans="2:11" ht="30">
      <c r="B134" s="16" t="s">
        <v>147</v>
      </c>
      <c r="C134" s="4" t="s">
        <v>180</v>
      </c>
      <c r="D134" s="21" t="s">
        <v>181</v>
      </c>
      <c r="E134" s="10" t="s">
        <v>400</v>
      </c>
      <c r="F134" s="37">
        <f>[1]завод!F134+[1]ордж!F134+[1]центр!F134+[1]куйбыш!F134+[1]казенные!F134+'[1]школа 112'!F134</f>
        <v>267</v>
      </c>
      <c r="G134" s="12">
        <f t="shared" si="1"/>
        <v>1.0140138999658199</v>
      </c>
      <c r="H134" s="47">
        <f>[1]завод!H134+[1]ордж!H134+[1]центр!H134+[1]куйбыш!H134+[1]казенные!H134+'[1]школа 112'!H134</f>
        <v>261.64999999999998</v>
      </c>
      <c r="I134" s="48" t="s">
        <v>291</v>
      </c>
      <c r="J134" s="47">
        <f>[1]завод!J134+[1]ордж!J134+[1]центр!J134+[1]куйбыш!J134+[1]казенные!J134+'[1]школа 112'!J134</f>
        <v>15885998.439999999</v>
      </c>
      <c r="K134" s="47">
        <f>[1]завод!K134+[1]ордж!K134+[1]центр!K134+[1]куйбыш!K134+[1]казенные!K134+'[1]школа 112'!K134</f>
        <v>22342000</v>
      </c>
    </row>
    <row r="135" spans="2:11" ht="30">
      <c r="B135" s="16" t="s">
        <v>148</v>
      </c>
      <c r="C135" s="4" t="s">
        <v>180</v>
      </c>
      <c r="D135" s="21" t="s">
        <v>181</v>
      </c>
      <c r="E135" s="10" t="s">
        <v>400</v>
      </c>
      <c r="F135" s="37">
        <f>[1]завод!F135+[1]ордж!F135+[1]центр!F135+[1]куйбыш!F135+[1]казенные!F135+'[1]школа 112'!F135</f>
        <v>339</v>
      </c>
      <c r="G135" s="12">
        <f t="shared" ref="G135:G165" si="2">(F135/$F$166)*100</f>
        <v>1.2874558505184004</v>
      </c>
      <c r="H135" s="47">
        <f>[1]завод!H135+[1]ордж!H135+[1]центр!H135+[1]куйбыш!H135+[1]казенные!H135+'[1]школа 112'!H135</f>
        <v>433.81</v>
      </c>
      <c r="I135" s="48" t="s">
        <v>291</v>
      </c>
      <c r="J135" s="47">
        <f>[1]завод!J135+[1]ордж!J135+[1]центр!J135+[1]куйбыш!J135+[1]казенные!J135+'[1]школа 112'!J135</f>
        <v>21457763.789999999</v>
      </c>
      <c r="K135" s="47">
        <f>[1]завод!K135+[1]ордж!K135+[1]центр!K135+[1]куйбыш!K135+[1]казенные!K135+'[1]школа 112'!K135</f>
        <v>31235000</v>
      </c>
    </row>
    <row r="136" spans="2:11" ht="30">
      <c r="B136" s="16" t="s">
        <v>149</v>
      </c>
      <c r="C136" s="4" t="s">
        <v>180</v>
      </c>
      <c r="D136" s="21" t="s">
        <v>181</v>
      </c>
      <c r="E136" s="10" t="s">
        <v>400</v>
      </c>
      <c r="F136" s="37">
        <f>[1]завод!F136+[1]ордж!F136+[1]центр!F136+[1]куйбыш!F136+[1]казенные!F136+'[1]школа 112'!F136</f>
        <v>203</v>
      </c>
      <c r="G136" s="12">
        <f t="shared" si="2"/>
        <v>0.77095438836352592</v>
      </c>
      <c r="H136" s="47">
        <f>[1]завод!H136+[1]ордж!H136+[1]центр!H136+[1]куйбыш!H136+[1]казенные!H136+'[1]школа 112'!H136</f>
        <v>628.41999999999996</v>
      </c>
      <c r="I136" s="48" t="s">
        <v>291</v>
      </c>
      <c r="J136" s="47">
        <f>[1]завод!J136+[1]ордж!J136+[1]центр!J136+[1]куйбыш!J136+[1]казенные!J136+'[1]школа 112'!J136</f>
        <v>20786287.93</v>
      </c>
      <c r="K136" s="47">
        <f>[1]завод!K136+[1]ордж!K136+[1]центр!K136+[1]куйбыш!K136+[1]казенные!K136+'[1]школа 112'!K136</f>
        <v>17692000</v>
      </c>
    </row>
    <row r="137" spans="2:11" ht="30">
      <c r="B137" s="16" t="s">
        <v>150</v>
      </c>
      <c r="C137" s="4" t="s">
        <v>180</v>
      </c>
      <c r="D137" s="21" t="s">
        <v>181</v>
      </c>
      <c r="E137" s="10" t="s">
        <v>400</v>
      </c>
      <c r="F137" s="37">
        <f>[1]завод!F137+[1]ордж!F137+[1]центр!F137+[1]куйбыш!F137+[1]казенные!F137+'[1]школа 112'!F137</f>
        <v>215</v>
      </c>
      <c r="G137" s="12">
        <f t="shared" si="2"/>
        <v>0.81652804678895596</v>
      </c>
      <c r="H137" s="47">
        <f>[1]завод!H137+[1]ордж!H137+[1]центр!H137+[1]куйбыш!H137+[1]казенные!H137+'[1]школа 112'!H137</f>
        <v>180.84</v>
      </c>
      <c r="I137" s="48" t="s">
        <v>291</v>
      </c>
      <c r="J137" s="47">
        <f>[1]завод!J137+[1]ордж!J137+[1]центр!J137+[1]куйбыш!J137+[1]казенные!J137+'[1]школа 112'!J137</f>
        <v>18281581.079999998</v>
      </c>
      <c r="K137" s="47">
        <f>[1]завод!K137+[1]ордж!K137+[1]центр!K137+[1]куйбыш!K137+[1]казенные!K137+'[1]школа 112'!K137</f>
        <v>16997000</v>
      </c>
    </row>
    <row r="138" spans="2:11" ht="30">
      <c r="B138" s="16" t="s">
        <v>151</v>
      </c>
      <c r="C138" s="4" t="s">
        <v>180</v>
      </c>
      <c r="D138" s="21" t="s">
        <v>181</v>
      </c>
      <c r="E138" s="10" t="s">
        <v>400</v>
      </c>
      <c r="F138" s="37">
        <f>[1]завод!F138+[1]ордж!F138+[1]центр!F138+[1]куйбыш!F138+[1]казенные!F138+'[1]школа 112'!F138</f>
        <v>142</v>
      </c>
      <c r="G138" s="12">
        <f t="shared" si="2"/>
        <v>0.53928829136758949</v>
      </c>
      <c r="H138" s="47">
        <f>[1]завод!H138+[1]ордж!H138+[1]центр!H138+[1]куйбыш!H138+[1]казенные!H138+'[1]школа 112'!H138</f>
        <v>283.5</v>
      </c>
      <c r="I138" s="48" t="s">
        <v>291</v>
      </c>
      <c r="J138" s="47">
        <f>[1]завод!J138+[1]ордж!J138+[1]центр!J138+[1]куйбыш!J138+[1]казенные!J138+'[1]школа 112'!J138</f>
        <v>13509994.630000001</v>
      </c>
      <c r="K138" s="47">
        <f>[1]завод!K138+[1]ордж!K138+[1]центр!K138+[1]куйбыш!K138+[1]казенные!K138+'[1]школа 112'!K138</f>
        <v>14779000</v>
      </c>
    </row>
    <row r="139" spans="2:11" ht="30">
      <c r="B139" s="16" t="s">
        <v>152</v>
      </c>
      <c r="C139" s="4" t="s">
        <v>180</v>
      </c>
      <c r="D139" s="21" t="s">
        <v>181</v>
      </c>
      <c r="E139" s="10" t="s">
        <v>400</v>
      </c>
      <c r="F139" s="37">
        <f>[1]завод!F139+[1]ордж!F139+[1]центр!F139+[1]куйбыш!F139+[1]казенные!F139+'[1]школа 112'!F139</f>
        <v>225</v>
      </c>
      <c r="G139" s="12">
        <f t="shared" si="2"/>
        <v>0.85450609547681433</v>
      </c>
      <c r="H139" s="47">
        <f>[1]завод!H139+[1]ордж!H139+[1]центр!H139+[1]куйбыш!H139+[1]казенные!H139+'[1]школа 112'!H139</f>
        <v>260.8</v>
      </c>
      <c r="I139" s="48" t="s">
        <v>291</v>
      </c>
      <c r="J139" s="47">
        <f>[1]завод!J139+[1]ордж!J139+[1]центр!J139+[1]куйбыш!J139+[1]казенные!J139+'[1]школа 112'!J139</f>
        <v>17458804.059999999</v>
      </c>
      <c r="K139" s="47">
        <f>[1]завод!K139+[1]ордж!K139+[1]центр!K139+[1]куйбыш!K139+[1]казенные!K139+'[1]школа 112'!K139</f>
        <v>21078200</v>
      </c>
    </row>
    <row r="140" spans="2:11" ht="30">
      <c r="B140" s="16" t="s">
        <v>153</v>
      </c>
      <c r="C140" s="4" t="s">
        <v>180</v>
      </c>
      <c r="D140" s="21" t="s">
        <v>181</v>
      </c>
      <c r="E140" s="10" t="s">
        <v>400</v>
      </c>
      <c r="F140" s="37">
        <f>[1]завод!F140+[1]ордж!F140+[1]центр!F140+[1]куйбыш!F140+[1]казенные!F140+'[1]школа 112'!F140</f>
        <v>304</v>
      </c>
      <c r="G140" s="12">
        <f t="shared" si="2"/>
        <v>1.1545326801108959</v>
      </c>
      <c r="H140" s="47">
        <f>[1]завод!H140+[1]ордж!H140+[1]центр!H140+[1]куйбыш!H140+[1]казенные!H140+'[1]школа 112'!H140</f>
        <v>124.55</v>
      </c>
      <c r="I140" s="48" t="s">
        <v>291</v>
      </c>
      <c r="J140" s="47">
        <f>[1]завод!J140+[1]ордж!J140+[1]центр!J140+[1]куйбыш!J140+[1]казенные!J140+'[1]школа 112'!J140</f>
        <v>19795358.370000001</v>
      </c>
      <c r="K140" s="47">
        <f>[1]завод!K140+[1]ордж!K140+[1]центр!K140+[1]куйбыш!K140+[1]казенные!K140+'[1]школа 112'!K140</f>
        <v>28489000</v>
      </c>
    </row>
    <row r="141" spans="2:11" ht="30">
      <c r="B141" s="16" t="s">
        <v>154</v>
      </c>
      <c r="C141" s="4" t="s">
        <v>180</v>
      </c>
      <c r="D141" s="21" t="s">
        <v>181</v>
      </c>
      <c r="E141" s="10" t="s">
        <v>400</v>
      </c>
      <c r="F141" s="37">
        <f>[1]завод!F141+[1]ордж!F141+[1]центр!F141+[1]куйбыш!F141+[1]казенные!F141+'[1]школа 112'!F141</f>
        <v>193</v>
      </c>
      <c r="G141" s="12">
        <f t="shared" si="2"/>
        <v>0.73297633967566744</v>
      </c>
      <c r="H141" s="47">
        <f>[1]завод!H141+[1]ордж!H141+[1]центр!H141+[1]куйбыш!H141+[1]казенные!H141+'[1]школа 112'!H141</f>
        <v>487.45</v>
      </c>
      <c r="I141" s="48" t="s">
        <v>291</v>
      </c>
      <c r="J141" s="47">
        <f>[1]завод!J141+[1]ордж!J141+[1]центр!J141+[1]куйбыш!J141+[1]казенные!J141+'[1]школа 112'!J141</f>
        <v>18566394.190000001</v>
      </c>
      <c r="K141" s="47">
        <f>[1]завод!K141+[1]ордж!K141+[1]центр!K141+[1]куйбыш!K141+[1]казенные!K141+'[1]школа 112'!K141</f>
        <v>17095000</v>
      </c>
    </row>
    <row r="142" spans="2:11" ht="30">
      <c r="B142" s="16" t="s">
        <v>155</v>
      </c>
      <c r="C142" s="4" t="s">
        <v>180</v>
      </c>
      <c r="D142" s="21" t="s">
        <v>181</v>
      </c>
      <c r="E142" s="10" t="s">
        <v>400</v>
      </c>
      <c r="F142" s="37">
        <f>[1]завод!F142+[1]ордж!F142+[1]центр!F142+[1]куйбыш!F142+[1]казенные!F142+'[1]школа 112'!F142</f>
        <v>307</v>
      </c>
      <c r="G142" s="12">
        <f t="shared" si="2"/>
        <v>1.1659260947172534</v>
      </c>
      <c r="H142" s="47">
        <f>[1]завод!H142+[1]ордж!H142+[1]центр!H142+[1]куйбыш!H142+[1]казенные!H142+'[1]школа 112'!H142</f>
        <v>8541.3597900000004</v>
      </c>
      <c r="I142" s="48" t="s">
        <v>291</v>
      </c>
      <c r="J142" s="47">
        <f>[1]завод!J142+[1]ордж!J142+[1]центр!J142+[1]куйбыш!J142+[1]казенные!J142+'[1]школа 112'!J142</f>
        <v>26492978.659999996</v>
      </c>
      <c r="K142" s="47">
        <f>[1]завод!K142+[1]ордж!K142+[1]центр!K142+[1]куйбыш!K142+[1]казенные!K142+'[1]школа 112'!K142</f>
        <v>25286000</v>
      </c>
    </row>
    <row r="143" spans="2:11" ht="30">
      <c r="B143" s="16" t="s">
        <v>156</v>
      </c>
      <c r="C143" s="4" t="s">
        <v>180</v>
      </c>
      <c r="D143" s="21" t="s">
        <v>181</v>
      </c>
      <c r="E143" s="10" t="s">
        <v>400</v>
      </c>
      <c r="F143" s="37">
        <f>[1]завод!F143+[1]ордж!F143+[1]центр!F143+[1]куйбыш!F143+[1]казенные!F143+'[1]школа 112'!F143</f>
        <v>186</v>
      </c>
      <c r="G143" s="12">
        <f t="shared" si="2"/>
        <v>0.70639170559416653</v>
      </c>
      <c r="H143" s="47">
        <f>[1]завод!H143+[1]ордж!H143+[1]центр!H143+[1]куйбыш!H143+[1]казенные!H143+'[1]школа 112'!H143</f>
        <v>358.33</v>
      </c>
      <c r="I143" s="48" t="s">
        <v>291</v>
      </c>
      <c r="J143" s="47">
        <f>[1]завод!J143+[1]ордж!J143+[1]центр!J143+[1]куйбыш!J143+[1]казенные!J143+'[1]школа 112'!J143</f>
        <v>13521702.310000001</v>
      </c>
      <c r="K143" s="47">
        <f>[1]завод!K143+[1]ордж!K143+[1]центр!K143+[1]куйбыш!K143+[1]казенные!K143+'[1]школа 112'!K143</f>
        <v>12152000</v>
      </c>
    </row>
    <row r="144" spans="2:11" ht="30">
      <c r="B144" s="16" t="s">
        <v>157</v>
      </c>
      <c r="C144" s="4" t="s">
        <v>180</v>
      </c>
      <c r="D144" s="21" t="s">
        <v>181</v>
      </c>
      <c r="E144" s="10" t="s">
        <v>400</v>
      </c>
      <c r="F144" s="37">
        <f>[1]завод!F144+[1]ордж!F144+[1]центр!F144+[1]куйбыш!F144+[1]казенные!F144+'[1]школа 112'!F144</f>
        <v>218</v>
      </c>
      <c r="G144" s="12">
        <f t="shared" si="2"/>
        <v>0.82792146139531353</v>
      </c>
      <c r="H144" s="47">
        <f>[1]завод!H144+[1]ордж!H144+[1]центр!H144+[1]куйбыш!H144+[1]казенные!H144+'[1]школа 112'!H144</f>
        <v>233.14</v>
      </c>
      <c r="I144" s="48" t="s">
        <v>291</v>
      </c>
      <c r="J144" s="47">
        <f>[1]завод!J144+[1]ордж!J144+[1]центр!J144+[1]куйбыш!J144+[1]казенные!J144+'[1]школа 112'!J144</f>
        <v>16903298.93</v>
      </c>
      <c r="K144" s="47">
        <f>[1]завод!K144+[1]ордж!K144+[1]центр!K144+[1]куйбыш!K144+[1]казенные!K144+'[1]школа 112'!K144</f>
        <v>18619000</v>
      </c>
    </row>
    <row r="145" spans="2:11" ht="30">
      <c r="B145" s="16" t="s">
        <v>158</v>
      </c>
      <c r="C145" s="4" t="s">
        <v>180</v>
      </c>
      <c r="D145" s="21" t="s">
        <v>181</v>
      </c>
      <c r="E145" s="10" t="s">
        <v>400</v>
      </c>
      <c r="F145" s="37">
        <f>[1]завод!F145+[1]ордж!F145+[1]центр!F145+[1]куйбыш!F145+[1]казенные!F145+'[1]школа 112'!F145</f>
        <v>224</v>
      </c>
      <c r="G145" s="12">
        <f t="shared" si="2"/>
        <v>0.85070829060802866</v>
      </c>
      <c r="H145" s="47">
        <f>[1]завод!H145+[1]ордж!H145+[1]центр!H145+[1]куйбыш!H145+[1]казенные!H145+'[1]школа 112'!H145</f>
        <v>491.6</v>
      </c>
      <c r="I145" s="48" t="s">
        <v>291</v>
      </c>
      <c r="J145" s="47">
        <f>[1]завод!J145+[1]ордж!J145+[1]центр!J145+[1]куйбыш!J145+[1]казенные!J145+'[1]школа 112'!J145</f>
        <v>19425276.82</v>
      </c>
      <c r="K145" s="47">
        <f>[1]завод!K145+[1]ордж!K145+[1]центр!K145+[1]куйбыш!K145+[1]казенные!K145+'[1]школа 112'!K145</f>
        <v>22166800</v>
      </c>
    </row>
    <row r="146" spans="2:11" ht="30">
      <c r="B146" s="16" t="s">
        <v>159</v>
      </c>
      <c r="C146" s="4" t="s">
        <v>180</v>
      </c>
      <c r="D146" s="21" t="s">
        <v>181</v>
      </c>
      <c r="E146" s="10" t="s">
        <v>400</v>
      </c>
      <c r="F146" s="37">
        <f>[1]завод!F146+[1]ордж!F146+[1]центр!F146+[1]куйбыш!F146+[1]казенные!F146+'[1]школа 112'!F146</f>
        <v>289</v>
      </c>
      <c r="G146" s="12">
        <f t="shared" si="2"/>
        <v>1.0975656070791084</v>
      </c>
      <c r="H146" s="47">
        <f>[1]завод!H146+[1]ордж!H146+[1]центр!H146+[1]куйбыш!H146+[1]казенные!H146+'[1]школа 112'!H146</f>
        <v>306.31</v>
      </c>
      <c r="I146" s="48" t="s">
        <v>291</v>
      </c>
      <c r="J146" s="47">
        <f>[1]завод!J146+[1]ордж!J146+[1]центр!J146+[1]куйбыш!J146+[1]казенные!J146+'[1]школа 112'!J146</f>
        <v>19804634.699999999</v>
      </c>
      <c r="K146" s="47">
        <f>[1]завод!K146+[1]ордж!K146+[1]центр!K146+[1]куйбыш!K146+[1]казенные!K146+'[1]школа 112'!K146</f>
        <v>23765000</v>
      </c>
    </row>
    <row r="147" spans="2:11" ht="30">
      <c r="B147" s="16" t="s">
        <v>160</v>
      </c>
      <c r="C147" s="4" t="s">
        <v>180</v>
      </c>
      <c r="D147" s="21" t="s">
        <v>181</v>
      </c>
      <c r="E147" s="10" t="s">
        <v>400</v>
      </c>
      <c r="F147" s="37">
        <f>[1]завод!F147+[1]ордж!F147+[1]центр!F147+[1]куйбыш!F147+[1]казенные!F147+'[1]школа 112'!F147</f>
        <v>258</v>
      </c>
      <c r="G147" s="12">
        <f t="shared" si="2"/>
        <v>0.97983365614674711</v>
      </c>
      <c r="H147" s="47">
        <f>[1]завод!H147+[1]ордж!H147+[1]центр!H147+[1]куйбыш!H147+[1]казенные!H147+'[1]школа 112'!H147</f>
        <v>0</v>
      </c>
      <c r="I147" s="48" t="s">
        <v>291</v>
      </c>
      <c r="J147" s="47">
        <f>[1]завод!J147+[1]ордж!J147+[1]центр!J147+[1]куйбыш!J147+[1]казенные!J147+'[1]школа 112'!J147</f>
        <v>17362660.52</v>
      </c>
      <c r="K147" s="47">
        <f>[1]завод!K147+[1]ордж!K147+[1]центр!K147+[1]куйбыш!K147+[1]казенные!K147+'[1]школа 112'!K147</f>
        <v>22325000</v>
      </c>
    </row>
    <row r="148" spans="2:11" ht="30">
      <c r="B148" s="16" t="s">
        <v>161</v>
      </c>
      <c r="C148" s="4" t="s">
        <v>180</v>
      </c>
      <c r="D148" s="21" t="s">
        <v>181</v>
      </c>
      <c r="E148" s="10" t="s">
        <v>400</v>
      </c>
      <c r="F148" s="37">
        <f>[1]завод!F148+[1]ордж!F148+[1]центр!F148+[1]куйбыш!F148+[1]казенные!F148+'[1]школа 112'!F148</f>
        <v>229</v>
      </c>
      <c r="G148" s="12">
        <f t="shared" si="2"/>
        <v>0.86969731495195779</v>
      </c>
      <c r="H148" s="47">
        <f>[1]завод!H148+[1]ордж!H148+[1]центр!H148+[1]куйбыш!H148+[1]казенные!H148+'[1]школа 112'!H148</f>
        <v>832.9</v>
      </c>
      <c r="I148" s="48" t="s">
        <v>291</v>
      </c>
      <c r="J148" s="47">
        <f>[1]завод!J148+[1]ордж!J148+[1]центр!J148+[1]куйбыш!J148+[1]казенные!J148+'[1]школа 112'!J148</f>
        <v>18871342.84</v>
      </c>
      <c r="K148" s="47">
        <f>[1]завод!K148+[1]ордж!K148+[1]центр!K148+[1]куйбыш!K148+[1]казенные!K148+'[1]школа 112'!K148</f>
        <v>21374900</v>
      </c>
    </row>
    <row r="149" spans="2:11" ht="30">
      <c r="B149" s="16" t="s">
        <v>162</v>
      </c>
      <c r="C149" s="4" t="s">
        <v>180</v>
      </c>
      <c r="D149" s="21" t="s">
        <v>181</v>
      </c>
      <c r="E149" s="10" t="s">
        <v>400</v>
      </c>
      <c r="F149" s="37">
        <f>[1]завод!F149+[1]ордж!F149+[1]центр!F149+[1]куйбыш!F149+[1]казенные!F149+'[1]школа 112'!F149</f>
        <v>250</v>
      </c>
      <c r="G149" s="12">
        <f t="shared" si="2"/>
        <v>0.94945121719646042</v>
      </c>
      <c r="H149" s="47">
        <f>[1]завод!H149+[1]ордж!H149+[1]центр!H149+[1]куйбыш!H149+[1]казенные!H149+'[1]школа 112'!H149</f>
        <v>331.55</v>
      </c>
      <c r="I149" s="48" t="s">
        <v>291</v>
      </c>
      <c r="J149" s="47">
        <f>[1]завод!J149+[1]ордж!J149+[1]центр!J149+[1]куйбыш!J149+[1]казенные!J149+'[1]школа 112'!J149</f>
        <v>20251883.829999998</v>
      </c>
      <c r="K149" s="47">
        <f>[1]завод!K149+[1]ордж!K149+[1]центр!K149+[1]куйбыш!K149+[1]казенные!K149+'[1]школа 112'!K149</f>
        <v>26478000</v>
      </c>
    </row>
    <row r="150" spans="2:11" ht="30">
      <c r="B150" s="16" t="s">
        <v>163</v>
      </c>
      <c r="C150" s="4" t="s">
        <v>180</v>
      </c>
      <c r="D150" s="21" t="s">
        <v>181</v>
      </c>
      <c r="E150" s="10" t="s">
        <v>400</v>
      </c>
      <c r="F150" s="37">
        <f>[1]завод!F150+[1]ордж!F150+[1]центр!F150+[1]куйбыш!F150+[1]казенные!F150+'[1]школа 112'!F150</f>
        <v>211</v>
      </c>
      <c r="G150" s="12">
        <f t="shared" si="2"/>
        <v>0.80133682731381262</v>
      </c>
      <c r="H150" s="47">
        <f>[1]завод!H150+[1]ордж!H150+[1]центр!H150+[1]куйбыш!H150+[1]казенные!H150+'[1]школа 112'!H150</f>
        <v>322.8</v>
      </c>
      <c r="I150" s="48" t="s">
        <v>291</v>
      </c>
      <c r="J150" s="47">
        <f>[1]завод!J150+[1]ордж!J150+[1]центр!J150+[1]куйбыш!J150+[1]казенные!J150+'[1]школа 112'!J150</f>
        <v>16717670.369999999</v>
      </c>
      <c r="K150" s="47">
        <f>[1]завод!K150+[1]ордж!K150+[1]центр!K150+[1]куйбыш!K150+[1]казенные!K150+'[1]школа 112'!K150</f>
        <v>19099200</v>
      </c>
    </row>
    <row r="151" spans="2:11" ht="30">
      <c r="B151" s="16" t="s">
        <v>164</v>
      </c>
      <c r="C151" s="4" t="s">
        <v>180</v>
      </c>
      <c r="D151" s="21" t="s">
        <v>181</v>
      </c>
      <c r="E151" s="10" t="s">
        <v>400</v>
      </c>
      <c r="F151" s="37">
        <f>[1]завод!F151+[1]ордж!F151+[1]центр!F151+[1]куйбыш!F151+[1]казенные!F151+'[1]школа 112'!F151</f>
        <v>238</v>
      </c>
      <c r="G151" s="12">
        <f t="shared" si="2"/>
        <v>0.90387755877103027</v>
      </c>
      <c r="H151" s="47">
        <f>[1]завод!H151+[1]ордж!H151+[1]центр!H151+[1]куйбыш!H151+[1]казенные!H151+'[1]школа 112'!H151</f>
        <v>698.7</v>
      </c>
      <c r="I151" s="48" t="s">
        <v>291</v>
      </c>
      <c r="J151" s="47">
        <f>[1]завод!J151+[1]ордж!J151+[1]центр!J151+[1]куйбыш!J151+[1]казенные!J151+'[1]школа 112'!J151</f>
        <v>18212191.050000001</v>
      </c>
      <c r="K151" s="47">
        <f>[1]завод!K151+[1]ордж!K151+[1]центр!K151+[1]куйбыш!K151+[1]казенные!K151+'[1]школа 112'!K151</f>
        <v>22846593.079999998</v>
      </c>
    </row>
    <row r="152" spans="2:11" ht="30">
      <c r="B152" s="16" t="s">
        <v>165</v>
      </c>
      <c r="C152" s="4" t="s">
        <v>180</v>
      </c>
      <c r="D152" s="21" t="s">
        <v>181</v>
      </c>
      <c r="E152" s="10" t="s">
        <v>400</v>
      </c>
      <c r="F152" s="37">
        <f>[1]завод!F152+[1]ордж!F152+[1]центр!F152+[1]куйбыш!F152+[1]казенные!F152+'[1]школа 112'!F152</f>
        <v>154</v>
      </c>
      <c r="G152" s="12">
        <f t="shared" si="2"/>
        <v>0.58486194979301964</v>
      </c>
      <c r="H152" s="47">
        <f>[1]завод!H152+[1]ордж!H152+[1]центр!H152+[1]куйбыш!H152+[1]казенные!H152+'[1]школа 112'!H152</f>
        <v>0</v>
      </c>
      <c r="I152" s="48" t="s">
        <v>291</v>
      </c>
      <c r="J152" s="47">
        <f>[1]завод!J152+[1]ордж!J152+[1]центр!J152+[1]куйбыш!J152+[1]казенные!J152+'[1]школа 112'!J152</f>
        <v>21031982.079999998</v>
      </c>
      <c r="K152" s="47">
        <f>[1]завод!K152+[1]ордж!K152+[1]центр!K152+[1]куйбыш!K152+[1]казенные!K152+'[1]школа 112'!K152</f>
        <v>22237200</v>
      </c>
    </row>
    <row r="153" spans="2:11" ht="30">
      <c r="B153" s="16" t="s">
        <v>166</v>
      </c>
      <c r="C153" s="4" t="s">
        <v>180</v>
      </c>
      <c r="D153" s="21" t="s">
        <v>181</v>
      </c>
      <c r="E153" s="10" t="s">
        <v>400</v>
      </c>
      <c r="F153" s="37">
        <f>[1]завод!F153+[1]ордж!F153+[1]центр!F153+[1]куйбыш!F153+[1]казенные!F153+'[1]школа 112'!F153</f>
        <v>180</v>
      </c>
      <c r="G153" s="12">
        <f t="shared" si="2"/>
        <v>0.68360487638145151</v>
      </c>
      <c r="H153" s="47">
        <f>[1]завод!H153+[1]ордж!H153+[1]центр!H153+[1]куйбыш!H153+[1]казенные!H153+'[1]школа 112'!H153</f>
        <v>297.7</v>
      </c>
      <c r="I153" s="48" t="s">
        <v>291</v>
      </c>
      <c r="J153" s="47">
        <f>[1]завод!J153+[1]ордж!J153+[1]центр!J153+[1]куйбыш!J153+[1]казенные!J153+'[1]школа 112'!J153</f>
        <v>15769964.1</v>
      </c>
      <c r="K153" s="47">
        <f>[1]завод!K153+[1]ордж!K153+[1]центр!K153+[1]куйбыш!K153+[1]казенные!K153+'[1]школа 112'!K153</f>
        <v>18425900</v>
      </c>
    </row>
    <row r="154" spans="2:11" ht="30">
      <c r="B154" s="16" t="s">
        <v>167</v>
      </c>
      <c r="C154" s="4" t="s">
        <v>180</v>
      </c>
      <c r="D154" s="21" t="s">
        <v>181</v>
      </c>
      <c r="E154" s="10" t="s">
        <v>400</v>
      </c>
      <c r="F154" s="37">
        <f>[1]завод!F154+[1]ордж!F154+[1]центр!F154+[1]куйбыш!F154+[1]казенные!F154+'[1]школа 112'!F154</f>
        <v>241</v>
      </c>
      <c r="G154" s="12">
        <f t="shared" si="2"/>
        <v>0.91527097337738783</v>
      </c>
      <c r="H154" s="47">
        <f>[1]завод!H154+[1]ордж!H154+[1]центр!H154+[1]куйбыш!H154+[1]казенные!H154+'[1]школа 112'!H154</f>
        <v>878.9</v>
      </c>
      <c r="I154" s="48" t="s">
        <v>291</v>
      </c>
      <c r="J154" s="47">
        <f>[1]завод!J154+[1]ордж!J154+[1]центр!J154+[1]куйбыш!J154+[1]казенные!J154+'[1]школа 112'!J154</f>
        <v>18483800.73</v>
      </c>
      <c r="K154" s="47">
        <f>[1]завод!K154+[1]ордж!K154+[1]центр!K154+[1]куйбыш!K154+[1]казенные!K154+'[1]школа 112'!K154</f>
        <v>21991200</v>
      </c>
    </row>
    <row r="155" spans="2:11" ht="30">
      <c r="B155" s="16" t="s">
        <v>168</v>
      </c>
      <c r="C155" s="4" t="s">
        <v>180</v>
      </c>
      <c r="D155" s="21" t="s">
        <v>181</v>
      </c>
      <c r="E155" s="10" t="s">
        <v>400</v>
      </c>
      <c r="F155" s="37">
        <f>[1]завод!F155+[1]ордж!F155+[1]центр!F155+[1]куйбыш!F155+[1]казенные!F155+'[1]школа 112'!F155</f>
        <v>258</v>
      </c>
      <c r="G155" s="12">
        <f t="shared" si="2"/>
        <v>0.97983365614674711</v>
      </c>
      <c r="H155" s="47">
        <f>[1]завод!H155+[1]ордж!H155+[1]центр!H155+[1]куйбыш!H155+[1]казенные!H155+'[1]школа 112'!H155</f>
        <v>98.5</v>
      </c>
      <c r="I155" s="48" t="s">
        <v>291</v>
      </c>
      <c r="J155" s="47">
        <f>[1]завод!J155+[1]ордж!J155+[1]центр!J155+[1]куйбыш!J155+[1]казенные!J155+'[1]школа 112'!J155</f>
        <v>24161895.960000001</v>
      </c>
      <c r="K155" s="47">
        <f>[1]завод!K155+[1]ордж!K155+[1]центр!K155+[1]куйбыш!K155+[1]казенные!K155+'[1]школа 112'!K155</f>
        <v>23198500</v>
      </c>
    </row>
    <row r="156" spans="2:11" ht="30">
      <c r="B156" s="16" t="s">
        <v>169</v>
      </c>
      <c r="C156" s="4" t="s">
        <v>180</v>
      </c>
      <c r="D156" s="21" t="s">
        <v>181</v>
      </c>
      <c r="E156" s="10" t="s">
        <v>400</v>
      </c>
      <c r="F156" s="37">
        <f>[1]завод!F156+[1]ордж!F156+[1]центр!F156+[1]куйбыш!F156+[1]казенные!F156+'[1]школа 112'!F156</f>
        <v>194</v>
      </c>
      <c r="G156" s="12">
        <f t="shared" si="2"/>
        <v>0.73677414454445334</v>
      </c>
      <c r="H156" s="47">
        <f>[1]завод!H156+[1]ордж!H156+[1]центр!H156+[1]куйбыш!H156+[1]казенные!H156+'[1]школа 112'!H156</f>
        <v>478.1</v>
      </c>
      <c r="I156" s="48" t="s">
        <v>291</v>
      </c>
      <c r="J156" s="47">
        <f>[1]завод!J156+[1]ордж!J156+[1]центр!J156+[1]куйбыш!J156+[1]казенные!J156+'[1]школа 112'!J156</f>
        <v>16439821.91</v>
      </c>
      <c r="K156" s="47">
        <f>[1]завод!K156+[1]ордж!K156+[1]центр!K156+[1]куйбыш!K156+[1]казенные!K156+'[1]школа 112'!K156</f>
        <v>17819800</v>
      </c>
    </row>
    <row r="157" spans="2:11" ht="30">
      <c r="B157" s="16" t="s">
        <v>170</v>
      </c>
      <c r="C157" s="4" t="s">
        <v>180</v>
      </c>
      <c r="D157" s="21" t="s">
        <v>181</v>
      </c>
      <c r="E157" s="10" t="s">
        <v>400</v>
      </c>
      <c r="F157" s="37">
        <f>[1]завод!F157+[1]ордж!F157+[1]центр!F157+[1]куйбыш!F157+[1]казенные!F157+'[1]школа 112'!F157</f>
        <v>236</v>
      </c>
      <c r="G157" s="12">
        <f t="shared" si="2"/>
        <v>0.89628194903345859</v>
      </c>
      <c r="H157" s="47">
        <f>[1]завод!H157+[1]ордж!H157+[1]центр!H157+[1]куйбыш!H157+[1]казенные!H157+'[1]школа 112'!H157</f>
        <v>178.42</v>
      </c>
      <c r="I157" s="48" t="s">
        <v>291</v>
      </c>
      <c r="J157" s="47">
        <f>[1]завод!J157+[1]ордж!J157+[1]центр!J157+[1]куйбыш!J157+[1]казенные!J157+'[1]школа 112'!J157</f>
        <v>16988446.850000001</v>
      </c>
      <c r="K157" s="47">
        <f>[1]завод!K157+[1]ордж!K157+[1]центр!K157+[1]куйбыш!K157+[1]казенные!K157+'[1]школа 112'!K157</f>
        <v>18162000</v>
      </c>
    </row>
    <row r="158" spans="2:11" ht="30">
      <c r="B158" s="16" t="s">
        <v>171</v>
      </c>
      <c r="C158" s="4" t="s">
        <v>180</v>
      </c>
      <c r="D158" s="21" t="s">
        <v>181</v>
      </c>
      <c r="E158" s="10" t="s">
        <v>400</v>
      </c>
      <c r="F158" s="37">
        <f>[1]завод!F158+[1]ордж!F158+[1]центр!F158+[1]куйбыш!F158+[1]казенные!F158+'[1]школа 112'!F158</f>
        <v>218</v>
      </c>
      <c r="G158" s="12">
        <f t="shared" si="2"/>
        <v>0.82792146139531353</v>
      </c>
      <c r="H158" s="47">
        <f>[1]завод!H158+[1]ордж!H158+[1]центр!H158+[1]куйбыш!H158+[1]казенные!H158+'[1]школа 112'!H158</f>
        <v>565.4</v>
      </c>
      <c r="I158" s="48" t="s">
        <v>291</v>
      </c>
      <c r="J158" s="47">
        <f>[1]завод!J158+[1]ордж!J158+[1]центр!J158+[1]куйбыш!J158+[1]казенные!J158+'[1]школа 112'!J158</f>
        <v>24237797.760000002</v>
      </c>
      <c r="K158" s="47">
        <f>[1]завод!K158+[1]ордж!K158+[1]центр!K158+[1]куйбыш!K158+[1]казенные!K158+'[1]школа 112'!K158</f>
        <v>29339200</v>
      </c>
    </row>
    <row r="159" spans="2:11" ht="30">
      <c r="B159" s="16" t="s">
        <v>172</v>
      </c>
      <c r="C159" s="4" t="s">
        <v>180</v>
      </c>
      <c r="D159" s="21" t="s">
        <v>181</v>
      </c>
      <c r="E159" s="10" t="s">
        <v>400</v>
      </c>
      <c r="F159" s="37">
        <f>[1]завод!F159+[1]ордж!F159+[1]центр!F159+[1]куйбыш!F159+[1]казенные!F159+'[1]школа 112'!F159</f>
        <v>245</v>
      </c>
      <c r="G159" s="12">
        <f t="shared" si="2"/>
        <v>0.93046219285253129</v>
      </c>
      <c r="H159" s="47">
        <f>[1]завод!H159+[1]ордж!H159+[1]центр!H159+[1]куйбыш!H159+[1]казенные!H159+'[1]школа 112'!H159</f>
        <v>0</v>
      </c>
      <c r="I159" s="48" t="s">
        <v>291</v>
      </c>
      <c r="J159" s="47">
        <f>[1]завод!J159+[1]ордж!J159+[1]центр!J159+[1]куйбыш!J159+[1]казенные!J159+'[1]школа 112'!J159</f>
        <v>15388986.779999999</v>
      </c>
      <c r="K159" s="47">
        <f>[1]завод!K159+[1]ордж!K159+[1]центр!K159+[1]куйбыш!K159+[1]казенные!K159+'[1]школа 112'!K159</f>
        <v>20595000</v>
      </c>
    </row>
    <row r="160" spans="2:11" ht="30">
      <c r="B160" s="16" t="s">
        <v>173</v>
      </c>
      <c r="C160" s="4" t="s">
        <v>180</v>
      </c>
      <c r="D160" s="21" t="s">
        <v>181</v>
      </c>
      <c r="E160" s="10" t="s">
        <v>400</v>
      </c>
      <c r="F160" s="37">
        <f>[1]завод!F160+[1]ордж!F160+[1]центр!F160+[1]куйбыш!F160+[1]казенные!F160+'[1]школа 112'!F160</f>
        <v>112</v>
      </c>
      <c r="G160" s="12">
        <f t="shared" si="2"/>
        <v>0.42535414530401433</v>
      </c>
      <c r="H160" s="47">
        <f>[1]завод!H160+[1]ордж!H160+[1]центр!H160+[1]куйбыш!H160+[1]казенные!H160+'[1]школа 112'!H160</f>
        <v>0</v>
      </c>
      <c r="I160" s="48" t="s">
        <v>291</v>
      </c>
      <c r="J160" s="47">
        <f>[1]завод!J160+[1]ордж!J160+[1]центр!J160+[1]куйбыш!J160+[1]казенные!J160+'[1]школа 112'!J160</f>
        <v>7753724.75</v>
      </c>
      <c r="K160" s="47">
        <f>[1]завод!K160+[1]ордж!K160+[1]центр!K160+[1]куйбыш!K160+[1]казенные!K160+'[1]школа 112'!K160</f>
        <v>6930800</v>
      </c>
    </row>
    <row r="161" spans="2:11" ht="30">
      <c r="B161" s="16" t="s">
        <v>174</v>
      </c>
      <c r="C161" s="4" t="s">
        <v>180</v>
      </c>
      <c r="D161" s="21" t="s">
        <v>181</v>
      </c>
      <c r="E161" s="10" t="s">
        <v>400</v>
      </c>
      <c r="F161" s="37">
        <f>[1]завод!F161+[1]ордж!F161+[1]центр!F161+[1]куйбыш!F161+[1]казенные!F161+'[1]школа 112'!F161</f>
        <v>220</v>
      </c>
      <c r="G161" s="12">
        <f t="shared" si="2"/>
        <v>0.8355170711328852</v>
      </c>
      <c r="H161" s="47">
        <f>[1]завод!H161+[1]ордж!H161+[1]центр!H161+[1]куйбыш!H161+[1]казенные!H161+'[1]школа 112'!H161</f>
        <v>72.81</v>
      </c>
      <c r="I161" s="48" t="s">
        <v>291</v>
      </c>
      <c r="J161" s="47">
        <f>[1]завод!J161+[1]ордж!J161+[1]центр!J161+[1]куйбыш!J161+[1]казенные!J161+'[1]школа 112'!J161</f>
        <v>17484587.210000001</v>
      </c>
      <c r="K161" s="47">
        <f>[1]завод!K161+[1]ордж!K161+[1]центр!K161+[1]куйбыш!K161+[1]казенные!K161+'[1]школа 112'!K161</f>
        <v>13374000</v>
      </c>
    </row>
    <row r="162" spans="2:11" ht="30">
      <c r="B162" s="16" t="s">
        <v>175</v>
      </c>
      <c r="C162" s="4" t="s">
        <v>180</v>
      </c>
      <c r="D162" s="21" t="s">
        <v>181</v>
      </c>
      <c r="E162" s="10" t="s">
        <v>400</v>
      </c>
      <c r="F162" s="37">
        <f>[1]завод!F162+[1]ордж!F162+[1]центр!F162+[1]куйбыш!F162+[1]казенные!F162+'[1]школа 112'!F162</f>
        <v>98</v>
      </c>
      <c r="G162" s="12">
        <f t="shared" si="2"/>
        <v>0.3721848771410125</v>
      </c>
      <c r="H162" s="47">
        <f>[1]завод!H162+[1]ордж!H162+[1]центр!H162+[1]куйбыш!H162+[1]казенные!H162+'[1]школа 112'!H162</f>
        <v>0</v>
      </c>
      <c r="I162" s="48" t="s">
        <v>291</v>
      </c>
      <c r="J162" s="47">
        <f>[1]завод!J162+[1]ордж!J162+[1]центр!J162+[1]куйбыш!J162+[1]казенные!J162+'[1]школа 112'!J162</f>
        <v>9244456.9000000004</v>
      </c>
      <c r="K162" s="47">
        <f>[1]завод!K162+[1]ордж!K162+[1]центр!K162+[1]куйбыш!K162+[1]казенные!K162+'[1]школа 112'!K162</f>
        <v>5982400</v>
      </c>
    </row>
    <row r="163" spans="2:11" ht="30">
      <c r="B163" s="16" t="s">
        <v>176</v>
      </c>
      <c r="C163" s="4" t="s">
        <v>180</v>
      </c>
      <c r="D163" s="21" t="s">
        <v>181</v>
      </c>
      <c r="E163" s="10" t="s">
        <v>400</v>
      </c>
      <c r="F163" s="37">
        <f>[1]завод!F163+[1]ордж!F163+[1]центр!F163+[1]куйбыш!F163+[1]казенные!F163+'[1]школа 112'!F163</f>
        <v>59</v>
      </c>
      <c r="G163" s="12">
        <f t="shared" si="2"/>
        <v>0.22407048725836465</v>
      </c>
      <c r="H163" s="47">
        <f>[1]завод!H163+[1]ордж!H163+[1]центр!H163+[1]куйбыш!H163+[1]казенные!H163+'[1]школа 112'!H163</f>
        <v>1366.41138</v>
      </c>
      <c r="I163" s="48" t="s">
        <v>291</v>
      </c>
      <c r="J163" s="47">
        <f>[1]завод!J163+[1]ордж!J163+[1]центр!J163+[1]куйбыш!J163+[1]казенные!J163+'[1]школа 112'!J163</f>
        <v>5621422.9400000004</v>
      </c>
      <c r="K163" s="47">
        <f>[1]завод!K163+[1]ордж!K163+[1]центр!K163+[1]куйбыш!K163+[1]казенные!K163+'[1]школа 112'!K163</f>
        <v>3184000</v>
      </c>
    </row>
    <row r="164" spans="2:11" ht="30">
      <c r="B164" s="16" t="s">
        <v>177</v>
      </c>
      <c r="C164" s="4" t="s">
        <v>180</v>
      </c>
      <c r="D164" s="21" t="s">
        <v>181</v>
      </c>
      <c r="E164" s="10" t="s">
        <v>400</v>
      </c>
      <c r="F164" s="37">
        <f>[1]завод!F164+[1]ордж!F164+[1]центр!F164+[1]куйбыш!F164+[1]казенные!F164+'[1]школа 112'!F164</f>
        <v>110</v>
      </c>
      <c r="G164" s="12">
        <f t="shared" si="2"/>
        <v>0.4177585355664426</v>
      </c>
      <c r="H164" s="47">
        <f>[1]завод!H164+[1]ордж!H164+[1]центр!H164+[1]куйбыш!H164+[1]казенные!H164+'[1]школа 112'!H164</f>
        <v>2056.2834699999999</v>
      </c>
      <c r="I164" s="48" t="s">
        <v>291</v>
      </c>
      <c r="J164" s="47">
        <f>[1]завод!J164+[1]ордж!J164+[1]центр!J164+[1]куйбыш!J164+[1]казенные!J164+'[1]школа 112'!J164</f>
        <v>9648565.3399999999</v>
      </c>
      <c r="K164" s="47">
        <f>[1]завод!K164+[1]ордж!K164+[1]центр!K164+[1]куйбыш!K164+[1]казенные!K164+'[1]школа 112'!K164</f>
        <v>9679000</v>
      </c>
    </row>
    <row r="165" spans="2:11" ht="30">
      <c r="B165" s="16" t="s">
        <v>178</v>
      </c>
      <c r="C165" s="4" t="s">
        <v>180</v>
      </c>
      <c r="D165" s="21" t="s">
        <v>181</v>
      </c>
      <c r="E165" s="10" t="s">
        <v>400</v>
      </c>
      <c r="F165" s="37">
        <f>[1]завод!F165+[1]ордж!F165+[1]центр!F165+[1]куйбыш!F165+[1]казенные!F165+'[1]школа 112'!F165</f>
        <v>196</v>
      </c>
      <c r="G165" s="12">
        <f t="shared" si="2"/>
        <v>0.74436975428202501</v>
      </c>
      <c r="H165" s="47">
        <f>[1]завод!H165+[1]ордж!H165+[1]центр!H165+[1]куйбыш!H165+[1]казенные!H165+'[1]школа 112'!H165</f>
        <v>4867.3761299999996</v>
      </c>
      <c r="I165" s="48" t="s">
        <v>291</v>
      </c>
      <c r="J165" s="47">
        <f>[1]завод!J165+[1]ордж!J165+[1]центр!J165+[1]куйбыш!J165+[1]казенные!J165+'[1]школа 112'!J165</f>
        <v>21253438.469999999</v>
      </c>
      <c r="K165" s="47">
        <f>[1]завод!K165+[1]ордж!K165+[1]центр!K165+[1]куйбыш!K165+[1]казенные!K165+'[1]школа 112'!K165</f>
        <v>16223700</v>
      </c>
    </row>
    <row r="166" spans="2:11" ht="15" customHeight="1">
      <c r="B166" s="58" t="s">
        <v>404</v>
      </c>
      <c r="C166" s="59"/>
      <c r="D166" s="60"/>
      <c r="E166" s="76" t="s">
        <v>402</v>
      </c>
      <c r="F166" s="28">
        <f>F167+F168</f>
        <v>26331</v>
      </c>
      <c r="G166" s="26">
        <f>SUM(G167:G168)</f>
        <v>100</v>
      </c>
      <c r="H166" s="24" t="s">
        <v>291</v>
      </c>
      <c r="I166" s="24" t="s">
        <v>291</v>
      </c>
      <c r="J166" s="24" t="s">
        <v>291</v>
      </c>
      <c r="K166" s="24" t="s">
        <v>291</v>
      </c>
    </row>
    <row r="167" spans="2:11" ht="15" customHeight="1">
      <c r="B167" s="58" t="s">
        <v>405</v>
      </c>
      <c r="C167" s="59"/>
      <c r="D167" s="60"/>
      <c r="E167" s="77"/>
      <c r="F167" s="28">
        <f>SUM(F6:F165)</f>
        <v>26176</v>
      </c>
      <c r="G167" s="26">
        <f>(F167/F166)*100</f>
        <v>99.411340245338195</v>
      </c>
      <c r="H167" s="24" t="s">
        <v>291</v>
      </c>
      <c r="I167" s="24" t="s">
        <v>291</v>
      </c>
      <c r="J167" s="24" t="s">
        <v>291</v>
      </c>
      <c r="K167" s="24" t="s">
        <v>291</v>
      </c>
    </row>
    <row r="168" spans="2:11" ht="15" customHeight="1">
      <c r="B168" s="58" t="s">
        <v>406</v>
      </c>
      <c r="C168" s="59"/>
      <c r="D168" s="60"/>
      <c r="E168" s="77"/>
      <c r="F168" s="25">
        <f>F169+F170</f>
        <v>155</v>
      </c>
      <c r="G168" s="26">
        <f>(F168/F166)*100</f>
        <v>0.58865975466180553</v>
      </c>
      <c r="H168" s="24" t="s">
        <v>291</v>
      </c>
      <c r="I168" s="24" t="s">
        <v>291</v>
      </c>
      <c r="J168" s="24" t="s">
        <v>291</v>
      </c>
      <c r="K168" s="24" t="s">
        <v>291</v>
      </c>
    </row>
    <row r="169" spans="2:11" ht="15" customHeight="1">
      <c r="B169" s="84" t="s">
        <v>411</v>
      </c>
      <c r="C169" s="85"/>
      <c r="D169" s="86"/>
      <c r="E169" s="77"/>
      <c r="F169" s="24">
        <v>95</v>
      </c>
      <c r="G169" s="27">
        <f>(F169/F166)*100</f>
        <v>0.36079146253465494</v>
      </c>
      <c r="H169" s="24" t="s">
        <v>291</v>
      </c>
      <c r="I169" s="24" t="s">
        <v>291</v>
      </c>
      <c r="J169" s="24" t="s">
        <v>291</v>
      </c>
      <c r="K169" s="24" t="s">
        <v>291</v>
      </c>
    </row>
    <row r="170" spans="2:11" ht="15" customHeight="1">
      <c r="B170" s="84" t="s">
        <v>412</v>
      </c>
      <c r="C170" s="85"/>
      <c r="D170" s="86"/>
      <c r="E170" s="78"/>
      <c r="F170" s="24">
        <v>60</v>
      </c>
      <c r="G170" s="27">
        <f>(F170/F166)*100</f>
        <v>0.22786829212715051</v>
      </c>
      <c r="H170" s="24" t="s">
        <v>291</v>
      </c>
      <c r="I170" s="24" t="s">
        <v>291</v>
      </c>
      <c r="J170" s="24" t="s">
        <v>291</v>
      </c>
      <c r="K170" s="24" t="s">
        <v>291</v>
      </c>
    </row>
    <row r="171" spans="2:11">
      <c r="B171" s="63" t="s">
        <v>13</v>
      </c>
      <c r="C171" s="64"/>
      <c r="D171" s="64"/>
      <c r="E171" s="64"/>
      <c r="F171" s="64"/>
      <c r="G171" s="64"/>
      <c r="H171" s="64"/>
      <c r="I171" s="64"/>
      <c r="J171" s="64"/>
      <c r="K171" s="64"/>
    </row>
    <row r="172" spans="2:11" ht="31.5">
      <c r="B172" s="17" t="s">
        <v>197</v>
      </c>
      <c r="C172" s="4" t="s">
        <v>180</v>
      </c>
      <c r="D172" s="21" t="s">
        <v>287</v>
      </c>
      <c r="E172" s="10" t="s">
        <v>400</v>
      </c>
      <c r="F172" s="37">
        <f>[1]завод!F172+[1]ордж!F172+[1]центр!F172+[1]куйбыш!F172+[1]казенные!F172+'[1]школа 112'!F172</f>
        <v>101</v>
      </c>
      <c r="G172" s="12">
        <f>(F172/$F$262)*100</f>
        <v>0.15926580042891383</v>
      </c>
      <c r="H172" s="47">
        <f>[1]завод!H172+[1]ордж!H172+[1]центр!H172+[1]куйбыш!H172+[1]казенные!H172+'[1]школа 112'!H172</f>
        <v>0</v>
      </c>
      <c r="I172" s="48" t="s">
        <v>291</v>
      </c>
      <c r="J172" s="47">
        <f>[1]завод!J172+[1]ордж!J172+[1]центр!J172+[1]куйбыш!J172+[1]казенные!J172+'[1]школа 112'!J172</f>
        <v>137979574.73999998</v>
      </c>
      <c r="K172" s="47">
        <f>[1]завод!K172+[1]ордж!K172+[1]центр!K172+[1]куйбыш!K172+[1]казенные!K172+'[1]школа 112'!K172</f>
        <v>24673435.499999996</v>
      </c>
    </row>
    <row r="173" spans="2:11" ht="31.5">
      <c r="B173" s="17" t="s">
        <v>198</v>
      </c>
      <c r="C173" s="4" t="s">
        <v>180</v>
      </c>
      <c r="D173" s="21" t="s">
        <v>287</v>
      </c>
      <c r="E173" s="10" t="s">
        <v>400</v>
      </c>
      <c r="F173" s="37">
        <f>[1]завод!F173+[1]ордж!F173+[1]центр!F173+[1]куйбыш!F173+[1]казенные!F173+'[1]школа 112'!F173</f>
        <v>406</v>
      </c>
      <c r="G173" s="12">
        <f t="shared" ref="G173:G236" si="3">(F173/$F$262)*100</f>
        <v>0.64021697994197047</v>
      </c>
      <c r="H173" s="47">
        <f>[1]завод!H173+[1]ордж!H173+[1]центр!H173+[1]куйбыш!H173+[1]казенные!H173+'[1]школа 112'!H173</f>
        <v>110.45932999999999</v>
      </c>
      <c r="I173" s="48" t="s">
        <v>291</v>
      </c>
      <c r="J173" s="47">
        <f>[1]завод!J173+[1]ордж!J173+[1]центр!J173+[1]куйбыш!J173+[1]казенные!J173+'[1]школа 112'!J173</f>
        <v>11876086.120000001</v>
      </c>
      <c r="K173" s="47">
        <f>[1]завод!K173+[1]ордж!K173+[1]центр!K173+[1]куйбыш!K173+[1]казенные!K173+'[1]школа 112'!K173</f>
        <v>31337476.720000003</v>
      </c>
    </row>
    <row r="174" spans="2:11" ht="31.5">
      <c r="B174" s="17" t="s">
        <v>199</v>
      </c>
      <c r="C174" s="4" t="s">
        <v>180</v>
      </c>
      <c r="D174" s="21" t="s">
        <v>287</v>
      </c>
      <c r="E174" s="10" t="s">
        <v>400</v>
      </c>
      <c r="F174" s="37">
        <f>[1]завод!F174+[1]ордж!F174+[1]центр!F174+[1]куйбыш!F174+[1]казенные!F174+'[1]школа 112'!F174</f>
        <v>1063</v>
      </c>
      <c r="G174" s="12">
        <f t="shared" si="3"/>
        <v>1.6762331272864892</v>
      </c>
      <c r="H174" s="47">
        <f>[1]завод!H174+[1]ордж!H174+[1]центр!H174+[1]куйбыш!H174+[1]казенные!H174+'[1]школа 112'!H174</f>
        <v>456.98</v>
      </c>
      <c r="I174" s="48" t="s">
        <v>291</v>
      </c>
      <c r="J174" s="47">
        <f>[1]завод!J174+[1]ордж!J174+[1]центр!J174+[1]куйбыш!J174+[1]казенные!J174+'[1]школа 112'!J174</f>
        <v>8093740.3600000003</v>
      </c>
      <c r="K174" s="47">
        <f>[1]завод!K174+[1]ордж!K174+[1]центр!K174+[1]куйбыш!K174+[1]казенные!K174+'[1]школа 112'!K174</f>
        <v>56618557.450000003</v>
      </c>
    </row>
    <row r="175" spans="2:11" ht="31.5">
      <c r="B175" s="17" t="s">
        <v>200</v>
      </c>
      <c r="C175" s="4" t="s">
        <v>180</v>
      </c>
      <c r="D175" s="21" t="s">
        <v>287</v>
      </c>
      <c r="E175" s="10" t="s">
        <v>400</v>
      </c>
      <c r="F175" s="37">
        <f>[1]завод!F175+[1]ордж!F175+[1]центр!F175+[1]куйбыш!F175+[1]казенные!F175+'[1]школа 112'!F175</f>
        <v>1045</v>
      </c>
      <c r="G175" s="12">
        <f t="shared" si="3"/>
        <v>1.647849123249653</v>
      </c>
      <c r="H175" s="47">
        <f>[1]завод!H175+[1]ордж!H175+[1]центр!H175+[1]куйбыш!H175+[1]казенные!H175+'[1]школа 112'!H175</f>
        <v>2674.77</v>
      </c>
      <c r="I175" s="48" t="s">
        <v>291</v>
      </c>
      <c r="J175" s="47">
        <f>[1]завод!J175+[1]ордж!J175+[1]центр!J175+[1]куйбыш!J175+[1]казенные!J175+'[1]школа 112'!J175</f>
        <v>10036356.289999999</v>
      </c>
      <c r="K175" s="47">
        <f>[1]завод!K175+[1]ордж!K175+[1]центр!K175+[1]куйбыш!K175+[1]казенные!K175+'[1]школа 112'!K175</f>
        <v>54340928.380000003</v>
      </c>
    </row>
    <row r="176" spans="2:11" ht="31.5">
      <c r="B176" s="17" t="s">
        <v>201</v>
      </c>
      <c r="C176" s="4" t="s">
        <v>180</v>
      </c>
      <c r="D176" s="21" t="s">
        <v>287</v>
      </c>
      <c r="E176" s="10" t="s">
        <v>400</v>
      </c>
      <c r="F176" s="37">
        <f>[1]завод!F176+[1]ордж!F176+[1]центр!F176+[1]куйбыш!F176+[1]казенные!F176+'[1]школа 112'!F176</f>
        <v>797</v>
      </c>
      <c r="G176" s="12">
        <f t="shared" si="3"/>
        <v>1.2567806231865775</v>
      </c>
      <c r="H176" s="47">
        <f>[1]завод!H176+[1]ордж!H176+[1]центр!H176+[1]куйбыш!H176+[1]казенные!H176+'[1]школа 112'!H176</f>
        <v>467.6</v>
      </c>
      <c r="I176" s="48" t="s">
        <v>291</v>
      </c>
      <c r="J176" s="47">
        <f>[1]завод!J176+[1]ордж!J176+[1]центр!J176+[1]куйбыш!J176+[1]казенные!J176+'[1]школа 112'!J176</f>
        <v>8009070.3300000001</v>
      </c>
      <c r="K176" s="47">
        <f>[1]завод!K176+[1]ордж!K176+[1]центр!K176+[1]куйбыш!K176+[1]казенные!K176+'[1]школа 112'!K176</f>
        <v>41868520.649999999</v>
      </c>
    </row>
    <row r="177" spans="2:11" ht="31.5">
      <c r="B177" s="17" t="s">
        <v>202</v>
      </c>
      <c r="C177" s="4" t="s">
        <v>180</v>
      </c>
      <c r="D177" s="21" t="s">
        <v>287</v>
      </c>
      <c r="E177" s="10" t="s">
        <v>400</v>
      </c>
      <c r="F177" s="37">
        <f>[1]завод!F177+[1]ордж!F177+[1]центр!F177+[1]куйбыш!F177+[1]казенные!F177+'[1]школа 112'!F177</f>
        <v>801</v>
      </c>
      <c r="G177" s="12">
        <f t="shared" si="3"/>
        <v>1.2630881796392077</v>
      </c>
      <c r="H177" s="47">
        <f>[1]завод!H177+[1]ордж!H177+[1]центр!H177+[1]куйбыш!H177+[1]казенные!H177+'[1]школа 112'!H177</f>
        <v>268.75729999999999</v>
      </c>
      <c r="I177" s="48" t="s">
        <v>291</v>
      </c>
      <c r="J177" s="47">
        <f>[1]завод!J177+[1]ордж!J177+[1]центр!J177+[1]куйбыш!J177+[1]казенные!J177+'[1]школа 112'!J177</f>
        <v>9172427.0500000007</v>
      </c>
      <c r="K177" s="47">
        <f>[1]завод!K177+[1]ордж!K177+[1]центр!K177+[1]куйбыш!K177+[1]казенные!K177+'[1]школа 112'!K177</f>
        <v>48583765.490000002</v>
      </c>
    </row>
    <row r="178" spans="2:11" ht="31.5">
      <c r="B178" s="17" t="s">
        <v>203</v>
      </c>
      <c r="C178" s="4" t="s">
        <v>180</v>
      </c>
      <c r="D178" s="21" t="s">
        <v>287</v>
      </c>
      <c r="E178" s="10" t="s">
        <v>400</v>
      </c>
      <c r="F178" s="37">
        <f>[1]завод!F178+[1]ордж!F178+[1]центр!F178+[1]куйбыш!F178+[1]казенные!F178+'[1]школа 112'!F178</f>
        <v>1212</v>
      </c>
      <c r="G178" s="12">
        <f t="shared" si="3"/>
        <v>1.9111896051469661</v>
      </c>
      <c r="H178" s="47">
        <f>[1]завод!H178+[1]ордж!H178+[1]центр!H178+[1]куйбыш!H178+[1]казенные!H178+'[1]школа 112'!H178</f>
        <v>1811.5005000000001</v>
      </c>
      <c r="I178" s="48" t="s">
        <v>291</v>
      </c>
      <c r="J178" s="47">
        <f>[1]завод!J178+[1]ордж!J178+[1]центр!J178+[1]куйбыш!J178+[1]казенные!J178+'[1]школа 112'!J178</f>
        <v>10787325.92</v>
      </c>
      <c r="K178" s="47">
        <f>[1]завод!K178+[1]ордж!K178+[1]центр!K178+[1]куйбыш!K178+[1]казенные!K178+'[1]школа 112'!K178</f>
        <v>66090474.520000003</v>
      </c>
    </row>
    <row r="179" spans="2:11" ht="31.5">
      <c r="B179" s="17" t="s">
        <v>204</v>
      </c>
      <c r="C179" s="4" t="s">
        <v>180</v>
      </c>
      <c r="D179" s="21" t="s">
        <v>287</v>
      </c>
      <c r="E179" s="10" t="s">
        <v>400</v>
      </c>
      <c r="F179" s="37">
        <f>[1]завод!F179+[1]ордж!F179+[1]центр!F179+[1]куйбыш!F179+[1]казенные!F179+'[1]школа 112'!F179</f>
        <v>588</v>
      </c>
      <c r="G179" s="12">
        <f t="shared" si="3"/>
        <v>0.9272107985366469</v>
      </c>
      <c r="H179" s="47">
        <f>[1]завод!H179+[1]ордж!H179+[1]центр!H179+[1]куйбыш!H179+[1]казенные!H179+'[1]школа 112'!H179</f>
        <v>15.627610000000001</v>
      </c>
      <c r="I179" s="48" t="s">
        <v>291</v>
      </c>
      <c r="J179" s="47">
        <f>[1]завод!J179+[1]ордж!J179+[1]центр!J179+[1]куйбыш!J179+[1]казенные!J179+'[1]школа 112'!J179</f>
        <v>5447423.75</v>
      </c>
      <c r="K179" s="47">
        <f>[1]завод!K179+[1]ордж!K179+[1]центр!K179+[1]куйбыш!K179+[1]казенные!K179+'[1]школа 112'!K179</f>
        <v>33038802.959999993</v>
      </c>
    </row>
    <row r="180" spans="2:11" ht="31.5">
      <c r="B180" s="17" t="s">
        <v>205</v>
      </c>
      <c r="C180" s="4" t="s">
        <v>180</v>
      </c>
      <c r="D180" s="21" t="s">
        <v>287</v>
      </c>
      <c r="E180" s="10" t="s">
        <v>400</v>
      </c>
      <c r="F180" s="37">
        <f>[1]завод!F180+[1]ордж!F180+[1]центр!F180+[1]куйбыш!F180+[1]казенные!F180+'[1]школа 112'!F180</f>
        <v>829</v>
      </c>
      <c r="G180" s="12">
        <f t="shared" si="3"/>
        <v>1.3072410748076195</v>
      </c>
      <c r="H180" s="47">
        <f>[1]завод!H180+[1]ордж!H180+[1]центр!H180+[1]куйбыш!H180+[1]казенные!H180+'[1]школа 112'!H180</f>
        <v>2163.59</v>
      </c>
      <c r="I180" s="48" t="s">
        <v>291</v>
      </c>
      <c r="J180" s="47">
        <f>[1]завод!J180+[1]ордж!J180+[1]центр!J180+[1]куйбыш!J180+[1]казенные!J180+'[1]школа 112'!J180</f>
        <v>10016975.359999999</v>
      </c>
      <c r="K180" s="47">
        <f>[1]завод!K180+[1]ордж!K180+[1]центр!K180+[1]куйбыш!K180+[1]казенные!K180+'[1]школа 112'!K180</f>
        <v>43084300.170000002</v>
      </c>
    </row>
    <row r="181" spans="2:11" ht="30">
      <c r="B181" s="17" t="s">
        <v>206</v>
      </c>
      <c r="C181" s="4" t="s">
        <v>180</v>
      </c>
      <c r="D181" s="21" t="s">
        <v>287</v>
      </c>
      <c r="E181" s="10" t="s">
        <v>400</v>
      </c>
      <c r="F181" s="37">
        <f>[1]завод!F181+[1]ордж!F181+[1]центр!F181+[1]куйбыш!F181+[1]казенные!F181+'[1]школа 112'!F181</f>
        <v>906</v>
      </c>
      <c r="G181" s="12">
        <f t="shared" si="3"/>
        <v>1.4286615365207518</v>
      </c>
      <c r="H181" s="47">
        <f>[1]завод!H181+[1]ордж!H181+[1]центр!H181+[1]куйбыш!H181+[1]казенные!H181+'[1]школа 112'!H181</f>
        <v>8351.52</v>
      </c>
      <c r="I181" s="48" t="s">
        <v>291</v>
      </c>
      <c r="J181" s="47">
        <f>[1]завод!J181+[1]ордж!J181+[1]центр!J181+[1]куйбыш!J181+[1]казенные!J181+'[1]школа 112'!J181</f>
        <v>10839317.74</v>
      </c>
      <c r="K181" s="47">
        <f>[1]завод!K181+[1]ордж!K181+[1]центр!K181+[1]куйбыш!K181+[1]казенные!K181+'[1]школа 112'!K181</f>
        <v>54101851.75</v>
      </c>
    </row>
    <row r="182" spans="2:11" ht="47.25">
      <c r="B182" s="17" t="s">
        <v>207</v>
      </c>
      <c r="C182" s="4" t="s">
        <v>180</v>
      </c>
      <c r="D182" s="21" t="s">
        <v>287</v>
      </c>
      <c r="E182" s="10" t="s">
        <v>400</v>
      </c>
      <c r="F182" s="37">
        <f>[1]завод!F182+[1]ордж!F182+[1]центр!F182+[1]куйбыш!F182+[1]казенные!F182+'[1]школа 112'!F182</f>
        <v>723</v>
      </c>
      <c r="G182" s="12">
        <f t="shared" si="3"/>
        <v>1.1400908288129179</v>
      </c>
      <c r="H182" s="47">
        <f>[1]завод!H182+[1]ордж!H182+[1]центр!H182+[1]куйбыш!H182+[1]казенные!H182+'[1]школа 112'!H182</f>
        <v>568.48</v>
      </c>
      <c r="I182" s="48" t="s">
        <v>291</v>
      </c>
      <c r="J182" s="47">
        <f>[1]завод!J182+[1]ордж!J182+[1]центр!J182+[1]куйбыш!J182+[1]казенные!J182+'[1]школа 112'!J182</f>
        <v>7143426.46</v>
      </c>
      <c r="K182" s="47">
        <f>[1]завод!K182+[1]ордж!K182+[1]центр!K182+[1]куйбыш!K182+[1]казенные!K182+'[1]школа 112'!K182</f>
        <v>38103418.589999996</v>
      </c>
    </row>
    <row r="183" spans="2:11" ht="31.5">
      <c r="B183" s="17" t="s">
        <v>208</v>
      </c>
      <c r="C183" s="4" t="s">
        <v>180</v>
      </c>
      <c r="D183" s="21" t="s">
        <v>287</v>
      </c>
      <c r="E183" s="10" t="s">
        <v>400</v>
      </c>
      <c r="F183" s="37">
        <f>[1]завод!F183+[1]ордж!F183+[1]центр!F183+[1]куйбыш!F183+[1]казенные!F183+'[1]школа 112'!F183</f>
        <v>1027</v>
      </c>
      <c r="G183" s="12">
        <f t="shared" si="3"/>
        <v>1.6194651192128169</v>
      </c>
      <c r="H183" s="47">
        <f>[1]завод!H183+[1]ордж!H183+[1]центр!H183+[1]куйбыш!H183+[1]казенные!H183+'[1]школа 112'!H183</f>
        <v>3162.9</v>
      </c>
      <c r="I183" s="48" t="s">
        <v>291</v>
      </c>
      <c r="J183" s="47">
        <f>[1]завод!J183+[1]ордж!J183+[1]центр!J183+[1]куйбыш!J183+[1]казенные!J183+'[1]школа 112'!J183</f>
        <v>18992134.699999999</v>
      </c>
      <c r="K183" s="47">
        <f>[1]завод!K183+[1]ордж!K183+[1]центр!K183+[1]куйбыш!K183+[1]казенные!K183+'[1]школа 112'!K183</f>
        <v>54050166.469999999</v>
      </c>
    </row>
    <row r="184" spans="2:11" ht="31.5">
      <c r="B184" s="17" t="s">
        <v>209</v>
      </c>
      <c r="C184" s="4" t="s">
        <v>180</v>
      </c>
      <c r="D184" s="21" t="s">
        <v>287</v>
      </c>
      <c r="E184" s="10" t="s">
        <v>400</v>
      </c>
      <c r="F184" s="37">
        <f>[1]завод!F184+[1]ордж!F184+[1]центр!F184+[1]куйбыш!F184+[1]казенные!F184+'[1]школа 112'!F184</f>
        <v>1069</v>
      </c>
      <c r="G184" s="12">
        <f t="shared" si="3"/>
        <v>1.6856944619654348</v>
      </c>
      <c r="H184" s="47">
        <f>[1]завод!H184+[1]ордж!H184+[1]центр!H184+[1]куйбыш!H184+[1]казенные!H184+'[1]школа 112'!H184</f>
        <v>1082.3</v>
      </c>
      <c r="I184" s="48" t="s">
        <v>291</v>
      </c>
      <c r="J184" s="47">
        <f>[1]завод!J184+[1]ордж!J184+[1]центр!J184+[1]куйбыш!J184+[1]казенные!J184+'[1]школа 112'!J184</f>
        <v>9628478.7100000009</v>
      </c>
      <c r="K184" s="47">
        <f>[1]завод!K184+[1]ордж!K184+[1]центр!K184+[1]куйбыш!K184+[1]казенные!K184+'[1]школа 112'!K184</f>
        <v>56975079.18</v>
      </c>
    </row>
    <row r="185" spans="2:11" ht="31.5">
      <c r="B185" s="17" t="s">
        <v>210</v>
      </c>
      <c r="C185" s="4" t="s">
        <v>180</v>
      </c>
      <c r="D185" s="21" t="s">
        <v>287</v>
      </c>
      <c r="E185" s="10" t="s">
        <v>400</v>
      </c>
      <c r="F185" s="37">
        <f>[1]завод!F185+[1]ордж!F185+[1]центр!F185+[1]куйбыш!F185+[1]казенные!F185+'[1]школа 112'!F185</f>
        <v>256</v>
      </c>
      <c r="G185" s="12">
        <f t="shared" si="3"/>
        <v>0.40368361296833605</v>
      </c>
      <c r="H185" s="47">
        <f>[1]завод!H185+[1]ордж!H185+[1]центр!H185+[1]куйбыш!H185+[1]казенные!H185+'[1]школа 112'!H185</f>
        <v>0</v>
      </c>
      <c r="I185" s="48" t="s">
        <v>291</v>
      </c>
      <c r="J185" s="47">
        <f>[1]завод!J185+[1]ордж!J185+[1]центр!J185+[1]куйбыш!J185+[1]казенные!J185+'[1]школа 112'!J185</f>
        <v>7199150.3099999996</v>
      </c>
      <c r="K185" s="47">
        <f>[1]завод!K185+[1]ордж!K185+[1]центр!K185+[1]куйбыш!K185+[1]казенные!K185+'[1]школа 112'!K185</f>
        <v>17244341.93</v>
      </c>
    </row>
    <row r="186" spans="2:11" ht="30">
      <c r="B186" s="17" t="s">
        <v>211</v>
      </c>
      <c r="C186" s="4" t="s">
        <v>180</v>
      </c>
      <c r="D186" s="21" t="s">
        <v>287</v>
      </c>
      <c r="E186" s="10" t="s">
        <v>400</v>
      </c>
      <c r="F186" s="37">
        <f>[1]завод!F186+[1]ордж!F186+[1]центр!F186+[1]куйбыш!F186+[1]казенные!F186+'[1]школа 112'!F186</f>
        <v>759</v>
      </c>
      <c r="G186" s="12">
        <f t="shared" si="3"/>
        <v>1.1968588368865902</v>
      </c>
      <c r="H186" s="47">
        <f>[1]завод!H186+[1]ордж!H186+[1]центр!H186+[1]куйбыш!H186+[1]казенные!H186+'[1]школа 112'!H186</f>
        <v>2895.82</v>
      </c>
      <c r="I186" s="48" t="s">
        <v>291</v>
      </c>
      <c r="J186" s="47">
        <f>[1]завод!J186+[1]ордж!J186+[1]центр!J186+[1]куйбыш!J186+[1]казенные!J186+'[1]школа 112'!J186</f>
        <v>8650991.1400000006</v>
      </c>
      <c r="K186" s="47">
        <f>[1]завод!K186+[1]ордж!K186+[1]центр!K186+[1]куйбыш!K186+[1]казенные!K186+'[1]школа 112'!K186</f>
        <v>45342399.420000002</v>
      </c>
    </row>
    <row r="187" spans="2:11" ht="31.5">
      <c r="B187" s="17" t="s">
        <v>212</v>
      </c>
      <c r="C187" s="4" t="s">
        <v>180</v>
      </c>
      <c r="D187" s="21" t="s">
        <v>287</v>
      </c>
      <c r="E187" s="10" t="s">
        <v>400</v>
      </c>
      <c r="F187" s="37">
        <f>[1]завод!F187+[1]ордж!F187+[1]центр!F187+[1]куйбыш!F187+[1]казенные!F187+'[1]школа 112'!F187</f>
        <v>873</v>
      </c>
      <c r="G187" s="12">
        <f t="shared" si="3"/>
        <v>1.3766241957865524</v>
      </c>
      <c r="H187" s="47">
        <f>[1]завод!H187+[1]ордж!H187+[1]центр!H187+[1]куйбыш!H187+[1]казенные!H187+'[1]школа 112'!H187</f>
        <v>905.6</v>
      </c>
      <c r="I187" s="48" t="s">
        <v>291</v>
      </c>
      <c r="J187" s="47">
        <f>[1]завод!J187+[1]ордж!J187+[1]центр!J187+[1]куйбыш!J187+[1]казенные!J187+'[1]школа 112'!J187</f>
        <v>9027190.2100000009</v>
      </c>
      <c r="K187" s="47">
        <f>[1]завод!K187+[1]ордж!K187+[1]центр!K187+[1]куйбыш!K187+[1]казенные!K187+'[1]школа 112'!K187</f>
        <v>47353104.920000002</v>
      </c>
    </row>
    <row r="188" spans="2:11" ht="31.5">
      <c r="B188" s="17" t="s">
        <v>213</v>
      </c>
      <c r="C188" s="4" t="s">
        <v>180</v>
      </c>
      <c r="D188" s="21" t="s">
        <v>287</v>
      </c>
      <c r="E188" s="10" t="s">
        <v>400</v>
      </c>
      <c r="F188" s="37">
        <f>[1]завод!F188+[1]ордж!F188+[1]центр!F188+[1]куйбыш!F188+[1]казенные!F188+'[1]школа 112'!F188</f>
        <v>390</v>
      </c>
      <c r="G188" s="12">
        <f t="shared" si="3"/>
        <v>0.61498675413144943</v>
      </c>
      <c r="H188" s="47">
        <f>[1]завод!H188+[1]ордж!H188+[1]центр!H188+[1]куйбыш!H188+[1]казенные!H188+'[1]школа 112'!H188</f>
        <v>79.510000000000005</v>
      </c>
      <c r="I188" s="48" t="s">
        <v>291</v>
      </c>
      <c r="J188" s="47">
        <f>[1]завод!J188+[1]ордж!J188+[1]центр!J188+[1]куйбыш!J188+[1]казенные!J188+'[1]школа 112'!J188</f>
        <v>11023453</v>
      </c>
      <c r="K188" s="47">
        <f>[1]завод!K188+[1]ордж!K188+[1]центр!K188+[1]куйбыш!K188+[1]казенные!K188+'[1]школа 112'!K188</f>
        <v>20387077.02</v>
      </c>
    </row>
    <row r="189" spans="2:11" ht="30">
      <c r="B189" s="17" t="s">
        <v>214</v>
      </c>
      <c r="C189" s="4" t="s">
        <v>180</v>
      </c>
      <c r="D189" s="21" t="s">
        <v>287</v>
      </c>
      <c r="E189" s="10" t="s">
        <v>400</v>
      </c>
      <c r="F189" s="37">
        <f>[1]завод!F189+[1]ордж!F189+[1]центр!F189+[1]куйбыш!F189+[1]казенные!F189+'[1]школа 112'!F189</f>
        <v>227</v>
      </c>
      <c r="G189" s="12">
        <f t="shared" si="3"/>
        <v>0.35795382868676673</v>
      </c>
      <c r="H189" s="47">
        <f>[1]завод!H189+[1]ордж!H189+[1]центр!H189+[1]куйбыш!H189+[1]казенные!H189+'[1]школа 112'!H189</f>
        <v>0</v>
      </c>
      <c r="I189" s="48" t="s">
        <v>291</v>
      </c>
      <c r="J189" s="47">
        <f>[1]завод!J189+[1]ордж!J189+[1]центр!J189+[1]куйбыш!J189+[1]казенные!J189+'[1]школа 112'!J189</f>
        <v>11433737.400000002</v>
      </c>
      <c r="K189" s="47">
        <f>[1]завод!K189+[1]ордж!K189+[1]центр!K189+[1]куйбыш!K189+[1]казенные!K189+'[1]школа 112'!K189</f>
        <v>59815700</v>
      </c>
    </row>
    <row r="190" spans="2:11" ht="31.5">
      <c r="B190" s="17" t="s">
        <v>215</v>
      </c>
      <c r="C190" s="4" t="s">
        <v>180</v>
      </c>
      <c r="D190" s="21" t="s">
        <v>287</v>
      </c>
      <c r="E190" s="10" t="s">
        <v>400</v>
      </c>
      <c r="F190" s="37">
        <f>[1]завод!F190+[1]ордж!F190+[1]центр!F190+[1]куйбыш!F190+[1]казенные!F190+'[1]школа 112'!F190</f>
        <v>642</v>
      </c>
      <c r="G190" s="12">
        <f t="shared" si="3"/>
        <v>1.0123628106471554</v>
      </c>
      <c r="H190" s="47">
        <f>[1]завод!H190+[1]ордж!H190+[1]центр!H190+[1]куйбыш!H190+[1]казенные!H190+'[1]школа 112'!H190</f>
        <v>360.5</v>
      </c>
      <c r="I190" s="48" t="s">
        <v>291</v>
      </c>
      <c r="J190" s="47">
        <f>[1]завод!J190+[1]ордж!J190+[1]центр!J190+[1]куйбыш!J190+[1]казенные!J190+'[1]школа 112'!J190</f>
        <v>5225641.6900000004</v>
      </c>
      <c r="K190" s="47">
        <f>[1]завод!K190+[1]ордж!K190+[1]центр!K190+[1]куйбыш!K190+[1]казенные!K190+'[1]школа 112'!K190</f>
        <v>35569915.829999998</v>
      </c>
    </row>
    <row r="191" spans="2:11" ht="31.5">
      <c r="B191" s="17" t="s">
        <v>216</v>
      </c>
      <c r="C191" s="4" t="s">
        <v>180</v>
      </c>
      <c r="D191" s="21" t="s">
        <v>287</v>
      </c>
      <c r="E191" s="10" t="s">
        <v>400</v>
      </c>
      <c r="F191" s="37">
        <f>[1]завод!F191+[1]ордж!F191+[1]центр!F191+[1]куйбыш!F191+[1]казенные!F191+'[1]школа 112'!F191</f>
        <v>226</v>
      </c>
      <c r="G191" s="12">
        <f t="shared" si="3"/>
        <v>0.35637693957360922</v>
      </c>
      <c r="H191" s="47">
        <f>[1]завод!H191+[1]ордж!H191+[1]центр!H191+[1]куйбыш!H191+[1]казенные!H191+'[1]школа 112'!H191</f>
        <v>61.354100000000003</v>
      </c>
      <c r="I191" s="48" t="s">
        <v>291</v>
      </c>
      <c r="J191" s="47">
        <f>[1]завод!J191+[1]ордж!J191+[1]центр!J191+[1]куйбыш!J191+[1]казенные!J191+'[1]школа 112'!J191</f>
        <v>5546880.2400000002</v>
      </c>
      <c r="K191" s="47">
        <f>[1]завод!K191+[1]ордж!K191+[1]центр!K191+[1]куйбыш!K191+[1]казенные!K191+'[1]школа 112'!K191</f>
        <v>16589285.689999999</v>
      </c>
    </row>
    <row r="192" spans="2:11" ht="31.5">
      <c r="B192" s="17" t="s">
        <v>217</v>
      </c>
      <c r="C192" s="4" t="s">
        <v>180</v>
      </c>
      <c r="D192" s="21" t="s">
        <v>287</v>
      </c>
      <c r="E192" s="10" t="s">
        <v>400</v>
      </c>
      <c r="F192" s="37">
        <f>[1]завод!F192+[1]ордж!F192+[1]центр!F192+[1]куйбыш!F192+[1]казенные!F192+'[1]школа 112'!F192</f>
        <v>487</v>
      </c>
      <c r="G192" s="12">
        <f t="shared" si="3"/>
        <v>0.76794499810773309</v>
      </c>
      <c r="H192" s="47">
        <f>[1]завод!H192+[1]ордж!H192+[1]центр!H192+[1]куйбыш!H192+[1]казенные!H192+'[1]школа 112'!H192</f>
        <v>105.03</v>
      </c>
      <c r="I192" s="48" t="s">
        <v>291</v>
      </c>
      <c r="J192" s="47">
        <f>[1]завод!J192+[1]ордж!J192+[1]центр!J192+[1]куйбыш!J192+[1]казенные!J192+'[1]школа 112'!J192</f>
        <v>4486498.5199999996</v>
      </c>
      <c r="K192" s="47">
        <f>[1]завод!K192+[1]ордж!K192+[1]центр!K192+[1]куйбыш!K192+[1]казенные!K192+'[1]школа 112'!K192</f>
        <v>20614825</v>
      </c>
    </row>
    <row r="193" spans="2:11" ht="31.5">
      <c r="B193" s="17" t="s">
        <v>218</v>
      </c>
      <c r="C193" s="4" t="s">
        <v>180</v>
      </c>
      <c r="D193" s="21" t="s">
        <v>287</v>
      </c>
      <c r="E193" s="10" t="s">
        <v>400</v>
      </c>
      <c r="F193" s="37">
        <f>[1]завод!F193+[1]ордж!F193+[1]центр!F193+[1]куйбыш!F193+[1]казенные!F193+'[1]школа 112'!F193</f>
        <v>1023</v>
      </c>
      <c r="G193" s="12">
        <f t="shared" si="3"/>
        <v>1.6131575627601868</v>
      </c>
      <c r="H193" s="47">
        <f>[1]завод!H193+[1]ордж!H193+[1]центр!H193+[1]куйбыш!H193+[1]казенные!H193+'[1]школа 112'!H193</f>
        <v>31.35</v>
      </c>
      <c r="I193" s="48" t="s">
        <v>291</v>
      </c>
      <c r="J193" s="47">
        <f>[1]завод!J193+[1]ордж!J193+[1]центр!J193+[1]куйбыш!J193+[1]казенные!J193+'[1]школа 112'!J193</f>
        <v>9923086.9100000001</v>
      </c>
      <c r="K193" s="47">
        <f>[1]завод!K193+[1]ордж!K193+[1]центр!K193+[1]куйбыш!K193+[1]казенные!K193+'[1]школа 112'!K193</f>
        <v>60952015.780000001</v>
      </c>
    </row>
    <row r="194" spans="2:11" ht="31.5">
      <c r="B194" s="17" t="s">
        <v>219</v>
      </c>
      <c r="C194" s="4" t="s">
        <v>180</v>
      </c>
      <c r="D194" s="21" t="s">
        <v>287</v>
      </c>
      <c r="E194" s="10" t="s">
        <v>400</v>
      </c>
      <c r="F194" s="37">
        <f>[1]завод!F194+[1]ордж!F194+[1]центр!F194+[1]куйбыш!F194+[1]казенные!F194+'[1]школа 112'!F194</f>
        <v>1066</v>
      </c>
      <c r="G194" s="12">
        <f t="shared" si="3"/>
        <v>1.6809637946259619</v>
      </c>
      <c r="H194" s="47">
        <f>[1]завод!H194+[1]ордж!H194+[1]центр!H194+[1]куйбыш!H194+[1]казенные!H194+'[1]школа 112'!H194</f>
        <v>485.04</v>
      </c>
      <c r="I194" s="48" t="s">
        <v>291</v>
      </c>
      <c r="J194" s="47">
        <f>[1]завод!J194+[1]ордж!J194+[1]центр!J194+[1]куйбыш!J194+[1]казенные!J194+'[1]школа 112'!J194</f>
        <v>6639515.6200000001</v>
      </c>
      <c r="K194" s="47">
        <f>[1]завод!K194+[1]ордж!K194+[1]центр!K194+[1]куйбыш!K194+[1]казенные!K194+'[1]школа 112'!K194</f>
        <v>45950527.390000001</v>
      </c>
    </row>
    <row r="195" spans="2:11" ht="31.5">
      <c r="B195" s="17" t="s">
        <v>220</v>
      </c>
      <c r="C195" s="4" t="s">
        <v>180</v>
      </c>
      <c r="D195" s="21" t="s">
        <v>287</v>
      </c>
      <c r="E195" s="10" t="s">
        <v>400</v>
      </c>
      <c r="F195" s="37">
        <f>[1]завод!F195+[1]ордж!F195+[1]центр!F195+[1]куйбыш!F195+[1]казенные!F195+'[1]школа 112'!F195</f>
        <v>347</v>
      </c>
      <c r="G195" s="12">
        <f t="shared" si="3"/>
        <v>0.54718052226567426</v>
      </c>
      <c r="H195" s="47">
        <f>[1]завод!H195+[1]ордж!H195+[1]центр!H195+[1]куйбыш!H195+[1]казенные!H195+'[1]школа 112'!H195</f>
        <v>122.13</v>
      </c>
      <c r="I195" s="48" t="s">
        <v>291</v>
      </c>
      <c r="J195" s="47">
        <f>[1]завод!J195+[1]ордж!J195+[1]центр!J195+[1]куйбыш!J195+[1]казенные!J195+'[1]школа 112'!J195</f>
        <v>6379492.6900000004</v>
      </c>
      <c r="K195" s="47">
        <f>[1]завод!K195+[1]ордж!K195+[1]центр!K195+[1]куйбыш!K195+[1]казенные!K195+'[1]школа 112'!K195</f>
        <v>16178173.699999999</v>
      </c>
    </row>
    <row r="196" spans="2:11" ht="31.5">
      <c r="B196" s="17" t="s">
        <v>221</v>
      </c>
      <c r="C196" s="4" t="s">
        <v>180</v>
      </c>
      <c r="D196" s="21" t="s">
        <v>287</v>
      </c>
      <c r="E196" s="10" t="s">
        <v>400</v>
      </c>
      <c r="F196" s="37">
        <f>[1]завод!F196+[1]ордж!F196+[1]центр!F196+[1]куйбыш!F196+[1]казенные!F196+'[1]школа 112'!F196</f>
        <v>995</v>
      </c>
      <c r="G196" s="12">
        <f t="shared" si="3"/>
        <v>1.5690046675917748</v>
      </c>
      <c r="H196" s="47">
        <f>[1]завод!H196+[1]ордж!H196+[1]центр!H196+[1]куйбыш!H196+[1]казенные!H196+'[1]школа 112'!H196</f>
        <v>1140.68</v>
      </c>
      <c r="I196" s="48" t="s">
        <v>291</v>
      </c>
      <c r="J196" s="47">
        <f>[1]завод!J196+[1]ордж!J196+[1]центр!J196+[1]куйбыш!J196+[1]казенные!J196+'[1]школа 112'!J196</f>
        <v>8934973.2899999991</v>
      </c>
      <c r="K196" s="47">
        <f>[1]завод!K196+[1]ордж!K196+[1]центр!K196+[1]куйбыш!K196+[1]казенные!K196+'[1]школа 112'!K196</f>
        <v>41450804.240000002</v>
      </c>
    </row>
    <row r="197" spans="2:11" ht="30">
      <c r="B197" s="17" t="s">
        <v>222</v>
      </c>
      <c r="C197" s="4" t="s">
        <v>180</v>
      </c>
      <c r="D197" s="21" t="s">
        <v>287</v>
      </c>
      <c r="E197" s="10" t="s">
        <v>400</v>
      </c>
      <c r="F197" s="37">
        <f>[1]завод!F197+[1]ордж!F197+[1]центр!F197+[1]куйбыш!F197+[1]казенные!F197+'[1]школа 112'!F197</f>
        <v>125</v>
      </c>
      <c r="G197" s="12">
        <f t="shared" si="3"/>
        <v>0.19711113914469536</v>
      </c>
      <c r="H197" s="47">
        <f>[1]завод!H197+[1]ордж!H197+[1]центр!H197+[1]куйбыш!H197+[1]казенные!H197+'[1]школа 112'!H197</f>
        <v>239.13</v>
      </c>
      <c r="I197" s="48" t="s">
        <v>291</v>
      </c>
      <c r="J197" s="47">
        <f>[1]завод!J197+[1]ордж!J197+[1]центр!J197+[1]куйбыш!J197+[1]казенные!J197+'[1]школа 112'!J197</f>
        <v>8401960.4100000001</v>
      </c>
      <c r="K197" s="47">
        <f>[1]завод!K197+[1]ордж!K197+[1]центр!K197+[1]куйбыш!K197+[1]казенные!K197+'[1]школа 112'!K197</f>
        <v>121610232.53999999</v>
      </c>
    </row>
    <row r="198" spans="2:11" ht="31.5">
      <c r="B198" s="17" t="s">
        <v>223</v>
      </c>
      <c r="C198" s="4" t="s">
        <v>180</v>
      </c>
      <c r="D198" s="21" t="s">
        <v>287</v>
      </c>
      <c r="E198" s="10" t="s">
        <v>400</v>
      </c>
      <c r="F198" s="37">
        <f>[1]завод!F198+[1]ордж!F198+[1]центр!F198+[1]куйбыш!F198+[1]казенные!F198+'[1]школа 112'!F198</f>
        <v>990</v>
      </c>
      <c r="G198" s="12">
        <f t="shared" si="3"/>
        <v>1.561120222025987</v>
      </c>
      <c r="H198" s="47">
        <f>[1]завод!H198+[1]ордж!H198+[1]центр!H198+[1]куйбыш!H198+[1]казенные!H198+'[1]школа 112'!H198</f>
        <v>2181.4699999999998</v>
      </c>
      <c r="I198" s="48" t="s">
        <v>291</v>
      </c>
      <c r="J198" s="47">
        <f>[1]завод!J198+[1]ордж!J198+[1]центр!J198+[1]куйбыш!J198+[1]казенные!J198+'[1]школа 112'!J198</f>
        <v>8663538.1799999997</v>
      </c>
      <c r="K198" s="47">
        <f>[1]завод!K198+[1]ордж!K198+[1]центр!K198+[1]куйбыш!K198+[1]казенные!K198+'[1]школа 112'!K198</f>
        <v>52826043.589999996</v>
      </c>
    </row>
    <row r="199" spans="2:11" ht="30">
      <c r="B199" s="17" t="s">
        <v>224</v>
      </c>
      <c r="C199" s="4" t="s">
        <v>180</v>
      </c>
      <c r="D199" s="21" t="s">
        <v>287</v>
      </c>
      <c r="E199" s="10" t="s">
        <v>400</v>
      </c>
      <c r="F199" s="37">
        <f>[1]завод!F199+[1]ордж!F199+[1]центр!F199+[1]куйбыш!F199+[1]казенные!F199+'[1]школа 112'!F199</f>
        <v>721</v>
      </c>
      <c r="G199" s="12">
        <f t="shared" si="3"/>
        <v>1.1369370505866028</v>
      </c>
      <c r="H199" s="47">
        <f>[1]завод!H199+[1]ордж!H199+[1]центр!H199+[1]куйбыш!H199+[1]казенные!H199+'[1]школа 112'!H199</f>
        <v>4180.8</v>
      </c>
      <c r="I199" s="48" t="s">
        <v>291</v>
      </c>
      <c r="J199" s="47">
        <f>[1]завод!J199+[1]ордж!J199+[1]центр!J199+[1]куйбыш!J199+[1]казенные!J199+'[1]школа 112'!J199</f>
        <v>7892437.3200000003</v>
      </c>
      <c r="K199" s="47">
        <f>[1]завод!K199+[1]ордж!K199+[1]центр!K199+[1]куйбыш!K199+[1]казенные!K199+'[1]школа 112'!K199</f>
        <v>43111423.850000001</v>
      </c>
    </row>
    <row r="200" spans="2:11" ht="31.5">
      <c r="B200" s="17" t="s">
        <v>225</v>
      </c>
      <c r="C200" s="4" t="s">
        <v>180</v>
      </c>
      <c r="D200" s="21" t="s">
        <v>287</v>
      </c>
      <c r="E200" s="10" t="s">
        <v>400</v>
      </c>
      <c r="F200" s="37">
        <f>[1]завод!F200+[1]ордж!F200+[1]центр!F200+[1]куйбыш!F200+[1]казенные!F200+'[1]школа 112'!F200</f>
        <v>513</v>
      </c>
      <c r="G200" s="12">
        <f t="shared" si="3"/>
        <v>0.80894411504982977</v>
      </c>
      <c r="H200" s="47">
        <f>[1]завод!H200+[1]ордж!H200+[1]центр!H200+[1]куйбыш!H200+[1]казенные!H200+'[1]школа 112'!H200</f>
        <v>546.1</v>
      </c>
      <c r="I200" s="48" t="s">
        <v>291</v>
      </c>
      <c r="J200" s="47">
        <f>[1]завод!J200+[1]ордж!J200+[1]центр!J200+[1]куйбыш!J200+[1]казенные!J200+'[1]школа 112'!J200</f>
        <v>3862335.21</v>
      </c>
      <c r="K200" s="47">
        <f>[1]завод!K200+[1]ордж!K200+[1]центр!K200+[1]куйбыш!K200+[1]казенные!K200+'[1]школа 112'!K200</f>
        <v>30457914.600000001</v>
      </c>
    </row>
    <row r="201" spans="2:11" ht="30">
      <c r="B201" s="17" t="s">
        <v>226</v>
      </c>
      <c r="C201" s="4" t="s">
        <v>180</v>
      </c>
      <c r="D201" s="21" t="s">
        <v>287</v>
      </c>
      <c r="E201" s="10" t="s">
        <v>400</v>
      </c>
      <c r="F201" s="37">
        <f>[1]завод!F201+[1]ордж!F201+[1]центр!F201+[1]куйбыш!F201+[1]казенные!F201+'[1]школа 112'!F201</f>
        <v>1010</v>
      </c>
      <c r="G201" s="12">
        <f t="shared" si="3"/>
        <v>1.5926580042891385</v>
      </c>
      <c r="H201" s="47">
        <f>[1]завод!H201+[1]ордж!H201+[1]центр!H201+[1]куйбыш!H201+[1]казенные!H201+'[1]школа 112'!H201</f>
        <v>2192.5300000000002</v>
      </c>
      <c r="I201" s="48" t="s">
        <v>291</v>
      </c>
      <c r="J201" s="47">
        <f>[1]завод!J201+[1]ордж!J201+[1]центр!J201+[1]куйбыш!J201+[1]казенные!J201+'[1]школа 112'!J201</f>
        <v>6759814.46</v>
      </c>
      <c r="K201" s="47">
        <f>[1]завод!K201+[1]ордж!K201+[1]центр!K201+[1]куйбыш!K201+[1]казенные!K201+'[1]школа 112'!K201</f>
        <v>60026118.289999999</v>
      </c>
    </row>
    <row r="202" spans="2:11" ht="31.5">
      <c r="B202" s="17" t="s">
        <v>227</v>
      </c>
      <c r="C202" s="4" t="s">
        <v>180</v>
      </c>
      <c r="D202" s="21" t="s">
        <v>287</v>
      </c>
      <c r="E202" s="10" t="s">
        <v>400</v>
      </c>
      <c r="F202" s="37">
        <f>[1]завод!F202+[1]ордж!F202+[1]центр!F202+[1]куйбыш!F202+[1]казенные!F202+'[1]школа 112'!F202</f>
        <v>716</v>
      </c>
      <c r="G202" s="12">
        <f t="shared" si="3"/>
        <v>1.1290526050208149</v>
      </c>
      <c r="H202" s="47">
        <f>[1]завод!H202+[1]ордж!H202+[1]центр!H202+[1]куйбыш!H202+[1]казенные!H202+'[1]школа 112'!H202</f>
        <v>1126.3</v>
      </c>
      <c r="I202" s="48" t="s">
        <v>291</v>
      </c>
      <c r="J202" s="47">
        <f>[1]завод!J202+[1]ордж!J202+[1]центр!J202+[1]куйбыш!J202+[1]казенные!J202+'[1]школа 112'!J202</f>
        <v>7025696.1900000004</v>
      </c>
      <c r="K202" s="47">
        <f>[1]завод!K202+[1]ордж!K202+[1]центр!K202+[1]куйбыш!K202+[1]казенные!K202+'[1]школа 112'!K202</f>
        <v>43807199.469999999</v>
      </c>
    </row>
    <row r="203" spans="2:11" ht="31.5">
      <c r="B203" s="17" t="s">
        <v>228</v>
      </c>
      <c r="C203" s="4" t="s">
        <v>180</v>
      </c>
      <c r="D203" s="21" t="s">
        <v>287</v>
      </c>
      <c r="E203" s="10" t="s">
        <v>400</v>
      </c>
      <c r="F203" s="37">
        <f>[1]завод!F203+[1]ордж!F203+[1]центр!F203+[1]куйбыш!F203+[1]казенные!F203+'[1]школа 112'!F203</f>
        <v>883</v>
      </c>
      <c r="G203" s="12">
        <f t="shared" si="3"/>
        <v>1.3923930869181278</v>
      </c>
      <c r="H203" s="47">
        <f>[1]завод!H203+[1]ордж!H203+[1]центр!H203+[1]куйбыш!H203+[1]казенные!H203+'[1]школа 112'!H203</f>
        <v>828</v>
      </c>
      <c r="I203" s="48" t="s">
        <v>291</v>
      </c>
      <c r="J203" s="47">
        <f>[1]завод!J203+[1]ордж!J203+[1]центр!J203+[1]куйбыш!J203+[1]казенные!J203+'[1]школа 112'!J203</f>
        <v>7427857.1399999997</v>
      </c>
      <c r="K203" s="47">
        <f>[1]завод!K203+[1]ордж!K203+[1]центр!K203+[1]куйбыш!K203+[1]казенные!K203+'[1]школа 112'!K203</f>
        <v>47016593.619999997</v>
      </c>
    </row>
    <row r="204" spans="2:11" ht="31.5">
      <c r="B204" s="17" t="s">
        <v>229</v>
      </c>
      <c r="C204" s="4" t="s">
        <v>180</v>
      </c>
      <c r="D204" s="21" t="s">
        <v>287</v>
      </c>
      <c r="E204" s="10" t="s">
        <v>400</v>
      </c>
      <c r="F204" s="37">
        <f>[1]завод!F204+[1]ордж!F204+[1]центр!F204+[1]куйбыш!F204+[1]казенные!F204+'[1]школа 112'!F204</f>
        <v>779</v>
      </c>
      <c r="G204" s="12">
        <f t="shared" si="3"/>
        <v>1.2283966191497413</v>
      </c>
      <c r="H204" s="47">
        <f>[1]завод!H204+[1]ордж!H204+[1]центр!H204+[1]куйбыш!H204+[1]казенные!H204+'[1]школа 112'!H204</f>
        <v>77.701499999999996</v>
      </c>
      <c r="I204" s="48" t="s">
        <v>291</v>
      </c>
      <c r="J204" s="47">
        <f>[1]завод!J204+[1]ордж!J204+[1]центр!J204+[1]куйбыш!J204+[1]казенные!J204+'[1]школа 112'!J204</f>
        <v>18037496.370000001</v>
      </c>
      <c r="K204" s="47">
        <f>[1]завод!K204+[1]ордж!K204+[1]центр!K204+[1]куйбыш!K204+[1]казенные!K204+'[1]школа 112'!K204</f>
        <v>125621804.45</v>
      </c>
    </row>
    <row r="205" spans="2:11" ht="31.5">
      <c r="B205" s="17" t="s">
        <v>230</v>
      </c>
      <c r="C205" s="4" t="s">
        <v>180</v>
      </c>
      <c r="D205" s="21" t="s">
        <v>287</v>
      </c>
      <c r="E205" s="10" t="s">
        <v>400</v>
      </c>
      <c r="F205" s="37">
        <f>[1]завод!F205+[1]ордж!F205+[1]центр!F205+[1]куйбыш!F205+[1]казенные!F205+'[1]школа 112'!F205</f>
        <v>152</v>
      </c>
      <c r="G205" s="12">
        <f t="shared" si="3"/>
        <v>0.23968714519994952</v>
      </c>
      <c r="H205" s="47">
        <f>[1]завод!H205+[1]ордж!H205+[1]центр!H205+[1]куйбыш!H205+[1]казенные!H205+'[1]школа 112'!H205</f>
        <v>0</v>
      </c>
      <c r="I205" s="48" t="s">
        <v>291</v>
      </c>
      <c r="J205" s="47">
        <f>[1]завод!J205+[1]ордж!J205+[1]центр!J205+[1]куйбыш!J205+[1]казенные!J205+'[1]школа 112'!J205</f>
        <v>5785889.54</v>
      </c>
      <c r="K205" s="47">
        <f>[1]завод!K205+[1]ордж!K205+[1]центр!K205+[1]куйбыш!K205+[1]казенные!K205+'[1]школа 112'!K205</f>
        <v>69546573.239999995</v>
      </c>
    </row>
    <row r="206" spans="2:11" ht="31.5">
      <c r="B206" s="17" t="s">
        <v>231</v>
      </c>
      <c r="C206" s="4" t="s">
        <v>180</v>
      </c>
      <c r="D206" s="21" t="s">
        <v>287</v>
      </c>
      <c r="E206" s="10" t="s">
        <v>400</v>
      </c>
      <c r="F206" s="37">
        <f>[1]завод!F206+[1]ордж!F206+[1]центр!F206+[1]куйбыш!F206+[1]казенные!F206+'[1]школа 112'!F206</f>
        <v>931</v>
      </c>
      <c r="G206" s="12">
        <f t="shared" si="3"/>
        <v>1.4680837643496909</v>
      </c>
      <c r="H206" s="47">
        <f>[1]завод!H206+[1]ордж!H206+[1]центр!H206+[1]куйбыш!H206+[1]казенные!H206+'[1]школа 112'!H206</f>
        <v>1884.15</v>
      </c>
      <c r="I206" s="48" t="s">
        <v>291</v>
      </c>
      <c r="J206" s="47">
        <f>[1]завод!J206+[1]ордж!J206+[1]центр!J206+[1]куйбыш!J206+[1]казенные!J206+'[1]школа 112'!J206</f>
        <v>10508663.939999999</v>
      </c>
      <c r="K206" s="47">
        <f>[1]завод!K206+[1]ордж!K206+[1]центр!K206+[1]куйбыш!K206+[1]казенные!K206+'[1]школа 112'!K206</f>
        <v>48341127.539999999</v>
      </c>
    </row>
    <row r="207" spans="2:11" ht="31.5">
      <c r="B207" s="17" t="s">
        <v>232</v>
      </c>
      <c r="C207" s="4" t="s">
        <v>180</v>
      </c>
      <c r="D207" s="21" t="s">
        <v>287</v>
      </c>
      <c r="E207" s="10" t="s">
        <v>400</v>
      </c>
      <c r="F207" s="37">
        <f>[1]завод!F207+[1]ордж!F207+[1]центр!F207+[1]куйбыш!F207+[1]казенные!F207+'[1]школа 112'!F207</f>
        <v>361</v>
      </c>
      <c r="G207" s="12">
        <f t="shared" si="3"/>
        <v>0.56925696984988017</v>
      </c>
      <c r="H207" s="47">
        <f>[1]завод!H207+[1]ордж!H207+[1]центр!H207+[1]куйбыш!H207+[1]казенные!H207+'[1]школа 112'!H207</f>
        <v>968.14487999999994</v>
      </c>
      <c r="I207" s="48" t="s">
        <v>291</v>
      </c>
      <c r="J207" s="47">
        <f>[1]завод!J207+[1]ордж!J207+[1]центр!J207+[1]куйбыш!J207+[1]казенные!J207+'[1]школа 112'!J207</f>
        <v>13302906.120000001</v>
      </c>
      <c r="K207" s="47">
        <f>[1]завод!K207+[1]ордж!K207+[1]центр!K207+[1]куйбыш!K207+[1]казенные!K207+'[1]школа 112'!K207</f>
        <v>25573558.07</v>
      </c>
    </row>
    <row r="208" spans="2:11" ht="30">
      <c r="B208" s="17" t="s">
        <v>233</v>
      </c>
      <c r="C208" s="4" t="s">
        <v>180</v>
      </c>
      <c r="D208" s="21" t="s">
        <v>287</v>
      </c>
      <c r="E208" s="10" t="s">
        <v>400</v>
      </c>
      <c r="F208" s="37">
        <f>[1]завод!F208+[1]ордж!F208+[1]центр!F208+[1]куйбыш!F208+[1]казенные!F208+'[1]школа 112'!F208</f>
        <v>1135</v>
      </c>
      <c r="G208" s="12">
        <f t="shared" si="3"/>
        <v>1.7897691434338336</v>
      </c>
      <c r="H208" s="47">
        <f>[1]завод!H208+[1]ордж!H208+[1]центр!H208+[1]куйбыш!H208+[1]казенные!H208+'[1]школа 112'!H208</f>
        <v>2795.9</v>
      </c>
      <c r="I208" s="48" t="s">
        <v>291</v>
      </c>
      <c r="J208" s="47">
        <f>[1]завод!J208+[1]ордж!J208+[1]центр!J208+[1]куйбыш!J208+[1]казенные!J208+'[1]школа 112'!J208</f>
        <v>8336821.3300000001</v>
      </c>
      <c r="K208" s="47">
        <f>[1]завод!K208+[1]ордж!K208+[1]центр!K208+[1]куйбыш!K208+[1]казенные!K208+'[1]школа 112'!K208</f>
        <v>67833583.039999992</v>
      </c>
    </row>
    <row r="209" spans="2:11" ht="30">
      <c r="B209" s="17" t="s">
        <v>234</v>
      </c>
      <c r="C209" s="4" t="s">
        <v>180</v>
      </c>
      <c r="D209" s="21" t="s">
        <v>287</v>
      </c>
      <c r="E209" s="10" t="s">
        <v>400</v>
      </c>
      <c r="F209" s="37">
        <f>[1]завод!F209+[1]ордж!F209+[1]центр!F209+[1]куйбыш!F209+[1]казенные!F209+'[1]школа 112'!F209</f>
        <v>650</v>
      </c>
      <c r="G209" s="12">
        <f t="shared" si="3"/>
        <v>1.0249779235524159</v>
      </c>
      <c r="H209" s="47">
        <f>[1]завод!H209+[1]ордж!H209+[1]центр!H209+[1]куйбыш!H209+[1]казенные!H209+'[1]школа 112'!H209</f>
        <v>2014.8</v>
      </c>
      <c r="I209" s="48" t="s">
        <v>291</v>
      </c>
      <c r="J209" s="47">
        <f>[1]завод!J209+[1]ордж!J209+[1]центр!J209+[1]куйбыш!J209+[1]казенные!J209+'[1]школа 112'!J209</f>
        <v>8298020.1799999997</v>
      </c>
      <c r="K209" s="47">
        <f>[1]завод!K209+[1]ордж!K209+[1]центр!K209+[1]куйбыш!K209+[1]казенные!K209+'[1]школа 112'!K209</f>
        <v>40220861.350000001</v>
      </c>
    </row>
    <row r="210" spans="2:11" ht="31.5">
      <c r="B210" s="17" t="s">
        <v>235</v>
      </c>
      <c r="C210" s="4" t="s">
        <v>180</v>
      </c>
      <c r="D210" s="21" t="s">
        <v>287</v>
      </c>
      <c r="E210" s="10" t="s">
        <v>400</v>
      </c>
      <c r="F210" s="37">
        <f>[1]завод!F210+[1]ордж!F210+[1]центр!F210+[1]куйбыш!F210+[1]казенные!F210+'[1]школа 112'!F210</f>
        <v>841</v>
      </c>
      <c r="G210" s="12">
        <f t="shared" si="3"/>
        <v>1.3261637441655103</v>
      </c>
      <c r="H210" s="47">
        <f>[1]завод!H210+[1]ордж!H210+[1]центр!H210+[1]куйбыш!H210+[1]казенные!H210+'[1]школа 112'!H210</f>
        <v>596.84930999999995</v>
      </c>
      <c r="I210" s="48" t="s">
        <v>291</v>
      </c>
      <c r="J210" s="47">
        <f>[1]завод!J210+[1]ордж!J210+[1]центр!J210+[1]куйбыш!J210+[1]казенные!J210+'[1]школа 112'!J210</f>
        <v>12763616.23</v>
      </c>
      <c r="K210" s="47">
        <f>[1]завод!K210+[1]ордж!K210+[1]центр!K210+[1]куйбыш!K210+[1]казенные!K210+'[1]школа 112'!K210</f>
        <v>46035014.969999991</v>
      </c>
    </row>
    <row r="211" spans="2:11" ht="30">
      <c r="B211" s="17" t="s">
        <v>236</v>
      </c>
      <c r="C211" s="4" t="s">
        <v>180</v>
      </c>
      <c r="D211" s="21" t="s">
        <v>287</v>
      </c>
      <c r="E211" s="10" t="s">
        <v>400</v>
      </c>
      <c r="F211" s="37">
        <f>[1]завод!F211+[1]ордж!F211+[1]центр!F211+[1]куйбыш!F211+[1]казенные!F211+'[1]школа 112'!F211</f>
        <v>987</v>
      </c>
      <c r="G211" s="12">
        <f t="shared" si="3"/>
        <v>1.5563895546865145</v>
      </c>
      <c r="H211" s="47">
        <f>[1]завод!H211+[1]ордж!H211+[1]центр!H211+[1]куйбыш!H211+[1]казенные!H211+'[1]школа 112'!H211</f>
        <v>938.18</v>
      </c>
      <c r="I211" s="48" t="s">
        <v>291</v>
      </c>
      <c r="J211" s="47">
        <f>[1]завод!J211+[1]ордж!J211+[1]центр!J211+[1]куйбыш!J211+[1]казенные!J211+'[1]школа 112'!J211</f>
        <v>8145616.2599999998</v>
      </c>
      <c r="K211" s="47">
        <f>[1]завод!K211+[1]ордж!K211+[1]центр!K211+[1]куйбыш!K211+[1]казенные!K211+'[1]школа 112'!K211</f>
        <v>58056049.439999998</v>
      </c>
    </row>
    <row r="212" spans="2:11" ht="31.5">
      <c r="B212" s="17" t="s">
        <v>237</v>
      </c>
      <c r="C212" s="4" t="s">
        <v>180</v>
      </c>
      <c r="D212" s="21" t="s">
        <v>287</v>
      </c>
      <c r="E212" s="10" t="s">
        <v>400</v>
      </c>
      <c r="F212" s="37">
        <f>[1]завод!F212+[1]ордж!F212+[1]центр!F212+[1]куйбыш!F212+[1]казенные!F212+'[1]школа 112'!F212</f>
        <v>831</v>
      </c>
      <c r="G212" s="12">
        <f t="shared" si="3"/>
        <v>1.3103948530339347</v>
      </c>
      <c r="H212" s="47">
        <f>[1]завод!H212+[1]ордж!H212+[1]центр!H212+[1]куйбыш!H212+[1]казенные!H212+'[1]школа 112'!H212</f>
        <v>66.2</v>
      </c>
      <c r="I212" s="48" t="s">
        <v>291</v>
      </c>
      <c r="J212" s="47">
        <f>[1]завод!J212+[1]ордж!J212+[1]центр!J212+[1]куйбыш!J212+[1]казенные!J212+'[1]школа 112'!J212</f>
        <v>5408119.0999999996</v>
      </c>
      <c r="K212" s="47">
        <f>[1]завод!K212+[1]ордж!K212+[1]центр!K212+[1]куйбыш!K212+[1]казенные!K212+'[1]школа 112'!K212</f>
        <v>43137731.380000003</v>
      </c>
    </row>
    <row r="213" spans="2:11" ht="31.5">
      <c r="B213" s="17" t="s">
        <v>238</v>
      </c>
      <c r="C213" s="4" t="s">
        <v>180</v>
      </c>
      <c r="D213" s="21" t="s">
        <v>287</v>
      </c>
      <c r="E213" s="10" t="s">
        <v>400</v>
      </c>
      <c r="F213" s="37">
        <f>[1]завод!F213+[1]ордж!F213+[1]центр!F213+[1]куйбыш!F213+[1]казенные!F213+'[1]школа 112'!F213</f>
        <v>952</v>
      </c>
      <c r="G213" s="12">
        <f t="shared" si="3"/>
        <v>1.5011984357259998</v>
      </c>
      <c r="H213" s="47">
        <f>[1]завод!H213+[1]ордж!H213+[1]центр!H213+[1]куйбыш!H213+[1]казенные!H213+'[1]школа 112'!H213</f>
        <v>451.74</v>
      </c>
      <c r="I213" s="48" t="s">
        <v>291</v>
      </c>
      <c r="J213" s="47">
        <f>[1]завод!J213+[1]ордж!J213+[1]центр!J213+[1]куйбыш!J213+[1]казенные!J213+'[1]школа 112'!J213</f>
        <v>7748735.1900000004</v>
      </c>
      <c r="K213" s="47">
        <f>[1]завод!K213+[1]ордж!K213+[1]центр!K213+[1]куйбыш!K213+[1]казенные!K213+'[1]школа 112'!K213</f>
        <v>41593834.759999998</v>
      </c>
    </row>
    <row r="214" spans="2:11" ht="31.5">
      <c r="B214" s="17" t="s">
        <v>239</v>
      </c>
      <c r="C214" s="4" t="s">
        <v>180</v>
      </c>
      <c r="D214" s="21" t="s">
        <v>287</v>
      </c>
      <c r="E214" s="10" t="s">
        <v>400</v>
      </c>
      <c r="F214" s="37">
        <f>[1]завод!F214+[1]ордж!F214+[1]центр!F214+[1]куйбыш!F214+[1]казенные!F214+'[1]школа 112'!F214</f>
        <v>751</v>
      </c>
      <c r="G214" s="12">
        <f t="shared" si="3"/>
        <v>1.1842437239813297</v>
      </c>
      <c r="H214" s="47">
        <f>[1]завод!H214+[1]ордж!H214+[1]центр!H214+[1]куйбыш!H214+[1]казенные!H214+'[1]школа 112'!H214</f>
        <v>662.56</v>
      </c>
      <c r="I214" s="48" t="s">
        <v>291</v>
      </c>
      <c r="J214" s="47">
        <f>[1]завод!J214+[1]ордж!J214+[1]центр!J214+[1]куйбыш!J214+[1]казенные!J214+'[1]школа 112'!J214</f>
        <v>6663927.6500000004</v>
      </c>
      <c r="K214" s="47">
        <f>[1]завод!K214+[1]ордж!K214+[1]центр!K214+[1]куйбыш!K214+[1]казенные!K214+'[1]школа 112'!K214</f>
        <v>39913377.859999999</v>
      </c>
    </row>
    <row r="215" spans="2:11" ht="30">
      <c r="B215" s="17" t="s">
        <v>240</v>
      </c>
      <c r="C215" s="4" t="s">
        <v>180</v>
      </c>
      <c r="D215" s="21" t="s">
        <v>287</v>
      </c>
      <c r="E215" s="10" t="s">
        <v>400</v>
      </c>
      <c r="F215" s="37">
        <f>[1]завод!F215+[1]ордж!F215+[1]центр!F215+[1]куйбыш!F215+[1]казенные!F215+'[1]школа 112'!F215</f>
        <v>190</v>
      </c>
      <c r="G215" s="12">
        <f t="shared" si="3"/>
        <v>0.29960893149993695</v>
      </c>
      <c r="H215" s="47">
        <f>[1]завод!H215+[1]ордж!H215+[1]центр!H215+[1]куйбыш!H215+[1]казенные!H215+'[1]школа 112'!H215</f>
        <v>0</v>
      </c>
      <c r="I215" s="48" t="s">
        <v>291</v>
      </c>
      <c r="J215" s="47">
        <f>[1]завод!J215+[1]ордж!J215+[1]центр!J215+[1]куйбыш!J215+[1]казенные!J215+'[1]школа 112'!J215</f>
        <v>7045689.7599999998</v>
      </c>
      <c r="K215" s="47">
        <f>[1]завод!K215+[1]ордж!K215+[1]центр!K215+[1]куйбыш!K215+[1]казенные!K215+'[1]школа 112'!K215</f>
        <v>47989453.559999995</v>
      </c>
    </row>
    <row r="216" spans="2:11" ht="31.5">
      <c r="B216" s="17" t="s">
        <v>241</v>
      </c>
      <c r="C216" s="4" t="s">
        <v>180</v>
      </c>
      <c r="D216" s="21" t="s">
        <v>287</v>
      </c>
      <c r="E216" s="10" t="s">
        <v>400</v>
      </c>
      <c r="F216" s="37">
        <f>[1]завод!F216+[1]ордж!F216+[1]центр!F216+[1]куйбыш!F216+[1]казенные!F216+'[1]школа 112'!F216</f>
        <v>802</v>
      </c>
      <c r="G216" s="12">
        <f t="shared" si="3"/>
        <v>1.2646650687523653</v>
      </c>
      <c r="H216" s="47">
        <f>[1]завод!H216+[1]ордж!H216+[1]центр!H216+[1]куйбыш!H216+[1]казенные!H216+'[1]школа 112'!H216</f>
        <v>380.7</v>
      </c>
      <c r="I216" s="48" t="s">
        <v>291</v>
      </c>
      <c r="J216" s="47">
        <f>[1]завод!J216+[1]ордж!J216+[1]центр!J216+[1]куйбыш!J216+[1]казенные!J216+'[1]школа 112'!J216</f>
        <v>6172487.6699999999</v>
      </c>
      <c r="K216" s="47">
        <f>[1]завод!K216+[1]ордж!K216+[1]центр!K216+[1]куйбыш!K216+[1]казенные!K216+'[1]школа 112'!K216</f>
        <v>40828979.140000001</v>
      </c>
    </row>
    <row r="217" spans="2:11" ht="31.5">
      <c r="B217" s="17" t="s">
        <v>242</v>
      </c>
      <c r="C217" s="4" t="s">
        <v>180</v>
      </c>
      <c r="D217" s="21" t="s">
        <v>287</v>
      </c>
      <c r="E217" s="10" t="s">
        <v>400</v>
      </c>
      <c r="F217" s="37">
        <f>[1]завод!F217+[1]ордж!F217+[1]центр!F217+[1]куйбыш!F217+[1]казенные!F217+'[1]школа 112'!F217</f>
        <v>899</v>
      </c>
      <c r="G217" s="12">
        <f t="shared" si="3"/>
        <v>1.4176233127286488</v>
      </c>
      <c r="H217" s="47">
        <f>[1]завод!H217+[1]ордж!H217+[1]центр!H217+[1]куйбыш!H217+[1]казенные!H217+'[1]школа 112'!H217</f>
        <v>485.57</v>
      </c>
      <c r="I217" s="48" t="s">
        <v>291</v>
      </c>
      <c r="J217" s="47">
        <f>[1]завод!J217+[1]ордж!J217+[1]центр!J217+[1]куйбыш!J217+[1]казенные!J217+'[1]школа 112'!J217</f>
        <v>6512237.3300000001</v>
      </c>
      <c r="K217" s="47">
        <f>[1]завод!K217+[1]ордж!K217+[1]центр!K217+[1]куйбыш!K217+[1]казенные!K217+'[1]школа 112'!K217</f>
        <v>39721783.719999999</v>
      </c>
    </row>
    <row r="218" spans="2:11" ht="30">
      <c r="B218" s="17" t="s">
        <v>243</v>
      </c>
      <c r="C218" s="4" t="s">
        <v>180</v>
      </c>
      <c r="D218" s="21" t="s">
        <v>287</v>
      </c>
      <c r="E218" s="10" t="s">
        <v>400</v>
      </c>
      <c r="F218" s="37">
        <f>[1]завод!F218+[1]ордж!F218+[1]центр!F218+[1]куйбыш!F218+[1]казенные!F218+'[1]школа 112'!F218</f>
        <v>143</v>
      </c>
      <c r="G218" s="12">
        <f t="shared" si="3"/>
        <v>0.22549514318153147</v>
      </c>
      <c r="H218" s="47">
        <f>[1]завод!H218+[1]ордж!H218+[1]центр!H218+[1]куйбыш!H218+[1]казенные!H218+'[1]школа 112'!H218</f>
        <v>0</v>
      </c>
      <c r="I218" s="48" t="s">
        <v>291</v>
      </c>
      <c r="J218" s="47">
        <f>[1]завод!J218+[1]ордж!J218+[1]центр!J218+[1]куйбыш!J218+[1]казенные!J218+'[1]школа 112'!J218</f>
        <v>4068579.2800000003</v>
      </c>
      <c r="K218" s="47">
        <f>[1]завод!K218+[1]ордж!K218+[1]центр!K218+[1]куйбыш!K218+[1]казенные!K218+'[1]школа 112'!K218</f>
        <v>33426480</v>
      </c>
    </row>
    <row r="219" spans="2:11" ht="30">
      <c r="B219" s="17" t="s">
        <v>244</v>
      </c>
      <c r="C219" s="4" t="s">
        <v>180</v>
      </c>
      <c r="D219" s="21" t="s">
        <v>287</v>
      </c>
      <c r="E219" s="10" t="s">
        <v>400</v>
      </c>
      <c r="F219" s="37">
        <f>[1]завод!F219+[1]ордж!F219+[1]центр!F219+[1]куйбыш!F219+[1]казенные!F219+'[1]школа 112'!F219</f>
        <v>948</v>
      </c>
      <c r="G219" s="12">
        <f t="shared" si="3"/>
        <v>1.4948908792733695</v>
      </c>
      <c r="H219" s="47">
        <f>[1]завод!H219+[1]ордж!H219+[1]центр!H219+[1]куйбыш!H219+[1]казенные!H219+'[1]школа 112'!H219</f>
        <v>1809.4</v>
      </c>
      <c r="I219" s="48" t="s">
        <v>291</v>
      </c>
      <c r="J219" s="47">
        <f>[1]завод!J219+[1]ордж!J219+[1]центр!J219+[1]куйбыш!J219+[1]казенные!J219+'[1]школа 112'!J219</f>
        <v>7500479.3200000003</v>
      </c>
      <c r="K219" s="47">
        <f>[1]завод!K219+[1]ордж!K219+[1]центр!K219+[1]куйбыш!K219+[1]казенные!K219+'[1]школа 112'!K219</f>
        <v>57778129.850000001</v>
      </c>
    </row>
    <row r="220" spans="2:11" ht="31.5">
      <c r="B220" s="17" t="s">
        <v>245</v>
      </c>
      <c r="C220" s="4" t="s">
        <v>180</v>
      </c>
      <c r="D220" s="21" t="s">
        <v>287</v>
      </c>
      <c r="E220" s="10" t="s">
        <v>400</v>
      </c>
      <c r="F220" s="37">
        <f>[1]завод!F220+[1]ордж!F220+[1]центр!F220+[1]куйбыш!F220+[1]казенные!F220+'[1]школа 112'!F220</f>
        <v>910</v>
      </c>
      <c r="G220" s="12">
        <f t="shared" si="3"/>
        <v>1.434969092973382</v>
      </c>
      <c r="H220" s="47">
        <f>[1]завод!H220+[1]ордж!H220+[1]центр!H220+[1]куйбыш!H220+[1]казенные!H220+'[1]школа 112'!H220</f>
        <v>24.55</v>
      </c>
      <c r="I220" s="48" t="s">
        <v>291</v>
      </c>
      <c r="J220" s="47">
        <f>[1]завод!J220+[1]ордж!J220+[1]центр!J220+[1]куйбыш!J220+[1]казенные!J220+'[1]школа 112'!J220</f>
        <v>12046083.73</v>
      </c>
      <c r="K220" s="47">
        <f>[1]завод!K220+[1]ордж!K220+[1]центр!K220+[1]куйбыш!K220+[1]казенные!K220+'[1]школа 112'!K220</f>
        <v>39568002.140000001</v>
      </c>
    </row>
    <row r="221" spans="2:11" ht="31.5">
      <c r="B221" s="17" t="s">
        <v>246</v>
      </c>
      <c r="C221" s="4" t="s">
        <v>180</v>
      </c>
      <c r="D221" s="21" t="s">
        <v>287</v>
      </c>
      <c r="E221" s="10" t="s">
        <v>400</v>
      </c>
      <c r="F221" s="37">
        <f>[1]завод!F221+[1]ордж!F221+[1]центр!F221+[1]куйбыш!F221+[1]казенные!F221+'[1]школа 112'!F221</f>
        <v>776</v>
      </c>
      <c r="G221" s="12">
        <f t="shared" si="3"/>
        <v>1.2236659518102686</v>
      </c>
      <c r="H221" s="47">
        <f>[1]завод!H221+[1]ордж!H221+[1]центр!H221+[1]куйбыш!H221+[1]казенные!H221+'[1]школа 112'!H221</f>
        <v>843.61</v>
      </c>
      <c r="I221" s="48" t="s">
        <v>291</v>
      </c>
      <c r="J221" s="47">
        <f>[1]завод!J221+[1]ордж!J221+[1]центр!J221+[1]куйбыш!J221+[1]казенные!J221+'[1]школа 112'!J221</f>
        <v>7077313.0700000003</v>
      </c>
      <c r="K221" s="47">
        <f>[1]завод!K221+[1]ордж!K221+[1]центр!K221+[1]куйбыш!K221+[1]казенные!K221+'[1]школа 112'!K221</f>
        <v>34250822.259999998</v>
      </c>
    </row>
    <row r="222" spans="2:11" ht="30">
      <c r="B222" s="17" t="s">
        <v>247</v>
      </c>
      <c r="C222" s="4" t="s">
        <v>180</v>
      </c>
      <c r="D222" s="21" t="s">
        <v>287</v>
      </c>
      <c r="E222" s="10" t="s">
        <v>400</v>
      </c>
      <c r="F222" s="37">
        <f>[1]завод!F222+[1]ордж!F222+[1]центр!F222+[1]куйбыш!F222+[1]казенные!F222+'[1]школа 112'!F222</f>
        <v>1251</v>
      </c>
      <c r="G222" s="12">
        <f t="shared" si="3"/>
        <v>1.9726882805601111</v>
      </c>
      <c r="H222" s="47">
        <f>[1]завод!H222+[1]ордж!H222+[1]центр!H222+[1]куйбыш!H222+[1]казенные!H222+'[1]школа 112'!H222</f>
        <v>5151.76</v>
      </c>
      <c r="I222" s="48" t="s">
        <v>291</v>
      </c>
      <c r="J222" s="47">
        <f>[1]завод!J222+[1]ордж!J222+[1]центр!J222+[1]куйбыш!J222+[1]казенные!J222+'[1]школа 112'!J222</f>
        <v>11076862.199999999</v>
      </c>
      <c r="K222" s="47">
        <f>[1]завод!K222+[1]ордж!K222+[1]центр!K222+[1]куйбыш!K222+[1]казенные!K222+'[1]школа 112'!K222</f>
        <v>76874729.079999998</v>
      </c>
    </row>
    <row r="223" spans="2:11" ht="31.5">
      <c r="B223" s="17" t="s">
        <v>248</v>
      </c>
      <c r="C223" s="4" t="s">
        <v>180</v>
      </c>
      <c r="D223" s="21" t="s">
        <v>287</v>
      </c>
      <c r="E223" s="10" t="s">
        <v>400</v>
      </c>
      <c r="F223" s="37">
        <f>[1]завод!F223+[1]ордж!F223+[1]центр!F223+[1]куйбыш!F223+[1]казенные!F223+'[1]школа 112'!F223</f>
        <v>923</v>
      </c>
      <c r="G223" s="12">
        <f t="shared" si="3"/>
        <v>1.4554686514444304</v>
      </c>
      <c r="H223" s="47">
        <f>[1]завод!H223+[1]ордж!H223+[1]центр!H223+[1]куйбыш!H223+[1]казенные!H223+'[1]школа 112'!H223</f>
        <v>796.76</v>
      </c>
      <c r="I223" s="48" t="s">
        <v>291</v>
      </c>
      <c r="J223" s="47">
        <f>[1]завод!J223+[1]ордж!J223+[1]центр!J223+[1]куйбыш!J223+[1]казенные!J223+'[1]школа 112'!J223</f>
        <v>9056898.1099999994</v>
      </c>
      <c r="K223" s="47">
        <f>[1]завод!K223+[1]ордж!K223+[1]центр!K223+[1]куйбыш!K223+[1]казенные!K223+'[1]школа 112'!K223</f>
        <v>40848500</v>
      </c>
    </row>
    <row r="224" spans="2:11" ht="31.5">
      <c r="B224" s="17" t="s">
        <v>249</v>
      </c>
      <c r="C224" s="4" t="s">
        <v>180</v>
      </c>
      <c r="D224" s="21" t="s">
        <v>287</v>
      </c>
      <c r="E224" s="10" t="s">
        <v>400</v>
      </c>
      <c r="F224" s="37">
        <f>[1]завод!F224+[1]ордж!F224+[1]центр!F224+[1]куйбыш!F224+[1]казенные!F224+'[1]школа 112'!F224</f>
        <v>1026</v>
      </c>
      <c r="G224" s="12">
        <f t="shared" si="3"/>
        <v>1.6178882300996595</v>
      </c>
      <c r="H224" s="47">
        <f>[1]завод!H224+[1]ордж!H224+[1]центр!H224+[1]куйбыш!H224+[1]казенные!H224+'[1]школа 112'!H224</f>
        <v>1952.8</v>
      </c>
      <c r="I224" s="48" t="s">
        <v>291</v>
      </c>
      <c r="J224" s="47">
        <f>[1]завод!J224+[1]ордж!J224+[1]центр!J224+[1]куйбыш!J224+[1]казенные!J224+'[1]школа 112'!J224</f>
        <v>9552570.0899999999</v>
      </c>
      <c r="K224" s="47">
        <f>[1]завод!K224+[1]ордж!K224+[1]центр!K224+[1]куйбыш!K224+[1]казенные!K224+'[1]школа 112'!K224</f>
        <v>54336506.390000001</v>
      </c>
    </row>
    <row r="225" spans="2:11" ht="31.5">
      <c r="B225" s="17" t="s">
        <v>250</v>
      </c>
      <c r="C225" s="4" t="s">
        <v>180</v>
      </c>
      <c r="D225" s="21" t="s">
        <v>287</v>
      </c>
      <c r="E225" s="10" t="s">
        <v>400</v>
      </c>
      <c r="F225" s="37">
        <f>[1]завод!F225+[1]ордж!F225+[1]центр!F225+[1]куйбыш!F225+[1]казенные!F225+'[1]школа 112'!F225</f>
        <v>48</v>
      </c>
      <c r="G225" s="12">
        <f t="shared" si="3"/>
        <v>7.5690677431563019E-2</v>
      </c>
      <c r="H225" s="47">
        <f>[1]завод!H225+[1]ордж!H225+[1]центр!H225+[1]куйбыш!H225+[1]казенные!H225+'[1]школа 112'!H225</f>
        <v>1660.7</v>
      </c>
      <c r="I225" s="48" t="s">
        <v>291</v>
      </c>
      <c r="J225" s="47">
        <f>[1]завод!J225+[1]ордж!J225+[1]центр!J225+[1]куйбыш!J225+[1]казенные!J225+'[1]школа 112'!J225</f>
        <v>127499.12</v>
      </c>
      <c r="K225" s="47">
        <f>[1]завод!K225+[1]ордж!K225+[1]центр!K225+[1]куйбыш!K225+[1]казенные!K225+'[1]школа 112'!K225</f>
        <v>82223331.449999988</v>
      </c>
    </row>
    <row r="226" spans="2:11" ht="31.5">
      <c r="B226" s="17" t="s">
        <v>251</v>
      </c>
      <c r="C226" s="4" t="s">
        <v>180</v>
      </c>
      <c r="D226" s="21" t="s">
        <v>287</v>
      </c>
      <c r="E226" s="10" t="s">
        <v>400</v>
      </c>
      <c r="F226" s="37">
        <f>[1]завод!F226+[1]ордж!F226+[1]центр!F226+[1]куйбыш!F226+[1]казенные!F226+'[1]школа 112'!F226</f>
        <v>1087</v>
      </c>
      <c r="G226" s="12">
        <f t="shared" si="3"/>
        <v>1.7140784660022705</v>
      </c>
      <c r="H226" s="47">
        <f>[1]завод!H226+[1]ордж!H226+[1]центр!H226+[1]куйбыш!H226+[1]казенные!H226+'[1]школа 112'!H226</f>
        <v>1493.85</v>
      </c>
      <c r="I226" s="48" t="s">
        <v>291</v>
      </c>
      <c r="J226" s="47">
        <f>[1]завод!J226+[1]ордж!J226+[1]центр!J226+[1]куйбыш!J226+[1]казенные!J226+'[1]школа 112'!J226</f>
        <v>12956495.140000001</v>
      </c>
      <c r="K226" s="47">
        <f>[1]завод!K226+[1]ордж!K226+[1]центр!K226+[1]куйбыш!K226+[1]казенные!K226+'[1]школа 112'!K226</f>
        <v>55715961.899999999</v>
      </c>
    </row>
    <row r="227" spans="2:11" ht="31.5">
      <c r="B227" s="17" t="s">
        <v>252</v>
      </c>
      <c r="C227" s="4" t="s">
        <v>180</v>
      </c>
      <c r="D227" s="21" t="s">
        <v>287</v>
      </c>
      <c r="E227" s="10" t="s">
        <v>400</v>
      </c>
      <c r="F227" s="37">
        <f>[1]завод!F227+[1]ордж!F227+[1]центр!F227+[1]куйбыш!F227+[1]казенные!F227+'[1]школа 112'!F227</f>
        <v>487</v>
      </c>
      <c r="G227" s="12">
        <f t="shared" si="3"/>
        <v>0.76794499810773309</v>
      </c>
      <c r="H227" s="47">
        <f>[1]завод!H227+[1]ордж!H227+[1]центр!H227+[1]куйбыш!H227+[1]казенные!H227+'[1]школа 112'!H227</f>
        <v>562.15022999999997</v>
      </c>
      <c r="I227" s="48" t="s">
        <v>291</v>
      </c>
      <c r="J227" s="47">
        <f>[1]завод!J227+[1]ордж!J227+[1]центр!J227+[1]куйбыш!J227+[1]казенные!J227+'[1]школа 112'!J227</f>
        <v>7416983.7000000002</v>
      </c>
      <c r="K227" s="47">
        <f>[1]завод!K227+[1]ордж!K227+[1]центр!K227+[1]куйбыш!K227+[1]казенные!K227+'[1]школа 112'!K227</f>
        <v>31184854.75</v>
      </c>
    </row>
    <row r="228" spans="2:11" ht="30">
      <c r="B228" s="17" t="s">
        <v>253</v>
      </c>
      <c r="C228" s="4" t="s">
        <v>180</v>
      </c>
      <c r="D228" s="21" t="s">
        <v>287</v>
      </c>
      <c r="E228" s="10" t="s">
        <v>400</v>
      </c>
      <c r="F228" s="37">
        <f>[1]завод!F228+[1]ордж!F228+[1]центр!F228+[1]куйбыш!F228+[1]казенные!F228+'[1]школа 112'!F228</f>
        <v>1011</v>
      </c>
      <c r="G228" s="12">
        <f t="shared" si="3"/>
        <v>1.5942348934022958</v>
      </c>
      <c r="H228" s="47">
        <f>[1]завод!H228+[1]ордж!H228+[1]центр!H228+[1]куйбыш!H228+[1]казенные!H228+'[1]школа 112'!H228</f>
        <v>6489.55</v>
      </c>
      <c r="I228" s="48" t="s">
        <v>291</v>
      </c>
      <c r="J228" s="47">
        <f>[1]завод!J228+[1]ордж!J228+[1]центр!J228+[1]куйбыш!J228+[1]казенные!J228+'[1]школа 112'!J228</f>
        <v>8776491.6799999997</v>
      </c>
      <c r="K228" s="47">
        <f>[1]завод!K228+[1]ордж!K228+[1]центр!K228+[1]куйбыш!K228+[1]казенные!K228+'[1]школа 112'!K228</f>
        <v>62315896.210000001</v>
      </c>
    </row>
    <row r="229" spans="2:11" ht="31.5">
      <c r="B229" s="17" t="s">
        <v>254</v>
      </c>
      <c r="C229" s="4" t="s">
        <v>180</v>
      </c>
      <c r="D229" s="21" t="s">
        <v>287</v>
      </c>
      <c r="E229" s="10" t="s">
        <v>400</v>
      </c>
      <c r="F229" s="37">
        <f>[1]завод!F229+[1]ордж!F229+[1]центр!F229+[1]куйбыш!F229+[1]казенные!F229+'[1]школа 112'!F229</f>
        <v>756</v>
      </c>
      <c r="G229" s="12">
        <f t="shared" si="3"/>
        <v>1.1921281695471175</v>
      </c>
      <c r="H229" s="47">
        <f>[1]завод!H229+[1]ордж!H229+[1]центр!H229+[1]куйбыш!H229+[1]казенные!H229+'[1]школа 112'!H229</f>
        <v>154.32</v>
      </c>
      <c r="I229" s="48" t="s">
        <v>291</v>
      </c>
      <c r="J229" s="47">
        <f>[1]завод!J229+[1]ордж!J229+[1]центр!J229+[1]куйбыш!J229+[1]казенные!J229+'[1]школа 112'!J229</f>
        <v>8172356.1100000003</v>
      </c>
      <c r="K229" s="47">
        <f>[1]завод!K229+[1]ордж!K229+[1]центр!K229+[1]куйбыш!K229+[1]казенные!K229+'[1]школа 112'!K229</f>
        <v>32595652.949999999</v>
      </c>
    </row>
    <row r="230" spans="2:11" ht="47.25">
      <c r="B230" s="17" t="s">
        <v>255</v>
      </c>
      <c r="C230" s="4" t="s">
        <v>180</v>
      </c>
      <c r="D230" s="21" t="s">
        <v>287</v>
      </c>
      <c r="E230" s="10" t="s">
        <v>400</v>
      </c>
      <c r="F230" s="37">
        <f>[1]завод!F230+[1]ордж!F230+[1]центр!F230+[1]куйбыш!F230+[1]казенные!F230+'[1]школа 112'!F230</f>
        <v>899</v>
      </c>
      <c r="G230" s="12">
        <f t="shared" si="3"/>
        <v>1.4176233127286488</v>
      </c>
      <c r="H230" s="47">
        <f>[1]завод!H230+[1]ордж!H230+[1]центр!H230+[1]куйбыш!H230+[1]казенные!H230+'[1]школа 112'!H230</f>
        <v>5136.01</v>
      </c>
      <c r="I230" s="48" t="s">
        <v>291</v>
      </c>
      <c r="J230" s="47">
        <f>[1]завод!J230+[1]ордж!J230+[1]центр!J230+[1]куйбыш!J230+[1]казенные!J230+'[1]школа 112'!J230</f>
        <v>5373419.9900000002</v>
      </c>
      <c r="K230" s="47">
        <f>[1]завод!K230+[1]ордж!K230+[1]центр!K230+[1]куйбыш!K230+[1]казенные!K230+'[1]школа 112'!K230</f>
        <v>53919284.18</v>
      </c>
    </row>
    <row r="231" spans="2:11" ht="30">
      <c r="B231" s="17" t="s">
        <v>256</v>
      </c>
      <c r="C231" s="4" t="s">
        <v>180</v>
      </c>
      <c r="D231" s="21" t="s">
        <v>287</v>
      </c>
      <c r="E231" s="10" t="s">
        <v>400</v>
      </c>
      <c r="F231" s="37">
        <f>[1]завод!F231+[1]ордж!F231+[1]центр!F231+[1]куйбыш!F231+[1]казенные!F231+'[1]школа 112'!F231</f>
        <v>876</v>
      </c>
      <c r="G231" s="12">
        <f t="shared" si="3"/>
        <v>1.3813548631260248</v>
      </c>
      <c r="H231" s="47">
        <f>[1]завод!H231+[1]ордж!H231+[1]центр!H231+[1]куйбыш!H231+[1]казенные!H231+'[1]школа 112'!H231</f>
        <v>1537.58377</v>
      </c>
      <c r="I231" s="48" t="s">
        <v>291</v>
      </c>
      <c r="J231" s="47">
        <f>[1]завод!J231+[1]ордж!J231+[1]центр!J231+[1]куйбыш!J231+[1]казенные!J231+'[1]школа 112'!J231</f>
        <v>6481033.1400000006</v>
      </c>
      <c r="K231" s="47">
        <f>[1]завод!K231+[1]ордж!K231+[1]центр!K231+[1]куйбыш!K231+[1]казенные!K231+'[1]школа 112'!K231</f>
        <v>53679929.420000002</v>
      </c>
    </row>
    <row r="232" spans="2:11" ht="30">
      <c r="B232" s="17" t="s">
        <v>257</v>
      </c>
      <c r="C232" s="4" t="s">
        <v>180</v>
      </c>
      <c r="D232" s="21" t="s">
        <v>287</v>
      </c>
      <c r="E232" s="10" t="s">
        <v>400</v>
      </c>
      <c r="F232" s="37">
        <f>[1]завод!F232+[1]ордж!F232+[1]центр!F232+[1]куйбыш!F232+[1]казенные!F232+'[1]школа 112'!F232</f>
        <v>1048</v>
      </c>
      <c r="G232" s="12">
        <f t="shared" si="3"/>
        <v>1.6525797905891255</v>
      </c>
      <c r="H232" s="47">
        <f>[1]завод!H232+[1]ордж!H232+[1]центр!H232+[1]куйбыш!H232+[1]казенные!H232+'[1]школа 112'!H232</f>
        <v>1795.8</v>
      </c>
      <c r="I232" s="48" t="s">
        <v>291</v>
      </c>
      <c r="J232" s="47">
        <f>[1]завод!J232+[1]ордж!J232+[1]центр!J232+[1]куйбыш!J232+[1]казенные!J232+'[1]школа 112'!J232</f>
        <v>11904686.550000001</v>
      </c>
      <c r="K232" s="47">
        <f>[1]завод!K232+[1]ордж!K232+[1]центр!K232+[1]куйбыш!K232+[1]казенные!K232+'[1]школа 112'!K232</f>
        <v>53721934</v>
      </c>
    </row>
    <row r="233" spans="2:11" ht="31.5">
      <c r="B233" s="17" t="s">
        <v>258</v>
      </c>
      <c r="C233" s="4" t="s">
        <v>180</v>
      </c>
      <c r="D233" s="21" t="s">
        <v>287</v>
      </c>
      <c r="E233" s="10" t="s">
        <v>400</v>
      </c>
      <c r="F233" s="37">
        <f>[1]завод!F233+[1]ордж!F233+[1]центр!F233+[1]куйбыш!F233+[1]казенные!F233+'[1]школа 112'!F233</f>
        <v>907</v>
      </c>
      <c r="G233" s="12">
        <f t="shared" si="3"/>
        <v>1.4302384256339093</v>
      </c>
      <c r="H233" s="47">
        <f>[1]завод!H233+[1]ордж!H233+[1]центр!H233+[1]куйбыш!H233+[1]казенные!H233+'[1]школа 112'!H233</f>
        <v>932.4</v>
      </c>
      <c r="I233" s="48" t="s">
        <v>291</v>
      </c>
      <c r="J233" s="47">
        <f>[1]завод!J233+[1]ордж!J233+[1]центр!J233+[1]куйбыш!J233+[1]казенные!J233+'[1]школа 112'!J233</f>
        <v>8115862.9000000004</v>
      </c>
      <c r="K233" s="47">
        <f>[1]завод!K233+[1]ордж!K233+[1]центр!K233+[1]куйбыш!K233+[1]казенные!K233+'[1]школа 112'!K233</f>
        <v>47355201.450000003</v>
      </c>
    </row>
    <row r="234" spans="2:11" ht="30">
      <c r="B234" s="17" t="s">
        <v>259</v>
      </c>
      <c r="C234" s="4" t="s">
        <v>180</v>
      </c>
      <c r="D234" s="21" t="s">
        <v>287</v>
      </c>
      <c r="E234" s="10" t="s">
        <v>400</v>
      </c>
      <c r="F234" s="37">
        <f>[1]завод!F234+[1]ордж!F234+[1]центр!F234+[1]куйбыш!F234+[1]казенные!F234+'[1]школа 112'!F234</f>
        <v>154</v>
      </c>
      <c r="G234" s="12">
        <f t="shared" si="3"/>
        <v>0.24284092342626465</v>
      </c>
      <c r="H234" s="47">
        <f>[1]завод!H234+[1]ордж!H234+[1]центр!H234+[1]куйбыш!H234+[1]казенные!H234+'[1]школа 112'!H234</f>
        <v>0</v>
      </c>
      <c r="I234" s="48" t="s">
        <v>291</v>
      </c>
      <c r="J234" s="47">
        <f>[1]завод!J234+[1]ордж!J234+[1]центр!J234+[1]куйбыш!J234+[1]казенные!J234+'[1]школа 112'!J234</f>
        <v>14454685.969999999</v>
      </c>
      <c r="K234" s="47">
        <f>[1]завод!K234+[1]ордж!K234+[1]центр!K234+[1]куйбыш!K234+[1]казенные!K234+'[1]школа 112'!K234</f>
        <v>36162996.450000003</v>
      </c>
    </row>
    <row r="235" spans="2:11" ht="31.5">
      <c r="B235" s="17" t="s">
        <v>260</v>
      </c>
      <c r="C235" s="4" t="s">
        <v>180</v>
      </c>
      <c r="D235" s="21" t="s">
        <v>287</v>
      </c>
      <c r="E235" s="10" t="s">
        <v>400</v>
      </c>
      <c r="F235" s="37">
        <f>[1]завод!F235+[1]ордж!F235+[1]центр!F235+[1]куйбыш!F235+[1]казенные!F235+'[1]школа 112'!F235</f>
        <v>1023</v>
      </c>
      <c r="G235" s="12">
        <f t="shared" si="3"/>
        <v>1.6131575627601868</v>
      </c>
      <c r="H235" s="47">
        <f>[1]завод!H235+[1]ордж!H235+[1]центр!H235+[1]куйбыш!H235+[1]казенные!H235+'[1]школа 112'!H235</f>
        <v>796.6</v>
      </c>
      <c r="I235" s="48" t="s">
        <v>291</v>
      </c>
      <c r="J235" s="47">
        <f>[1]завод!J235+[1]ордж!J235+[1]центр!J235+[1]куйбыш!J235+[1]казенные!J235+'[1]школа 112'!J235</f>
        <v>18706331.550000001</v>
      </c>
      <c r="K235" s="47">
        <f>[1]завод!K235+[1]ордж!K235+[1]центр!K235+[1]куйбыш!K235+[1]казенные!K235+'[1]школа 112'!K235</f>
        <v>54417442.170000002</v>
      </c>
    </row>
    <row r="236" spans="2:11" ht="30">
      <c r="B236" s="17" t="s">
        <v>261</v>
      </c>
      <c r="C236" s="4" t="s">
        <v>180</v>
      </c>
      <c r="D236" s="21" t="s">
        <v>287</v>
      </c>
      <c r="E236" s="10" t="s">
        <v>400</v>
      </c>
      <c r="F236" s="37">
        <f>[1]завод!F236+[1]ордж!F236+[1]центр!F236+[1]куйбыш!F236+[1]казенные!F236+'[1]школа 112'!F236</f>
        <v>152</v>
      </c>
      <c r="G236" s="12">
        <f t="shared" si="3"/>
        <v>0.23968714519994952</v>
      </c>
      <c r="H236" s="47">
        <f>[1]завод!H236+[1]ордж!H236+[1]центр!H236+[1]куйбыш!H236+[1]казенные!H236+'[1]школа 112'!H236</f>
        <v>0</v>
      </c>
      <c r="I236" s="48" t="s">
        <v>291</v>
      </c>
      <c r="J236" s="47">
        <f>[1]завод!J236+[1]ордж!J236+[1]центр!J236+[1]куйбыш!J236+[1]казенные!J236+'[1]школа 112'!J236</f>
        <v>3995375.94</v>
      </c>
      <c r="K236" s="47">
        <f>[1]завод!K236+[1]ордж!K236+[1]центр!K236+[1]куйбыш!K236+[1]казенные!K236+'[1]школа 112'!K236</f>
        <v>34148600</v>
      </c>
    </row>
    <row r="237" spans="2:11" ht="31.5">
      <c r="B237" s="17" t="s">
        <v>262</v>
      </c>
      <c r="C237" s="4" t="s">
        <v>180</v>
      </c>
      <c r="D237" s="21" t="s">
        <v>287</v>
      </c>
      <c r="E237" s="10" t="s">
        <v>400</v>
      </c>
      <c r="F237" s="37">
        <f>[1]завод!F237+[1]ордж!F237+[1]центр!F237+[1]куйбыш!F237+[1]казенные!F237+'[1]школа 112'!F237</f>
        <v>985</v>
      </c>
      <c r="G237" s="12">
        <f t="shared" ref="G237:G261" si="4">(F237/$F$262)*100</f>
        <v>1.5532357764601994</v>
      </c>
      <c r="H237" s="47">
        <f>[1]завод!H237+[1]ордж!H237+[1]центр!H237+[1]куйбыш!H237+[1]казенные!H237+'[1]школа 112'!H237</f>
        <v>471</v>
      </c>
      <c r="I237" s="48" t="s">
        <v>291</v>
      </c>
      <c r="J237" s="47">
        <f>[1]завод!J237+[1]ордж!J237+[1]центр!J237+[1]куйбыш!J237+[1]казенные!J237+'[1]школа 112'!J237</f>
        <v>38820372.649999999</v>
      </c>
      <c r="K237" s="47">
        <f>[1]завод!K237+[1]ордж!K237+[1]центр!K237+[1]куйбыш!K237+[1]казенные!K237+'[1]школа 112'!K237</f>
        <v>52068903.859999999</v>
      </c>
    </row>
    <row r="238" spans="2:11" ht="30">
      <c r="B238" s="17" t="s">
        <v>263</v>
      </c>
      <c r="C238" s="4" t="s">
        <v>180</v>
      </c>
      <c r="D238" s="21" t="s">
        <v>287</v>
      </c>
      <c r="E238" s="10" t="s">
        <v>400</v>
      </c>
      <c r="F238" s="37">
        <f>[1]завод!F238+[1]ордж!F238+[1]центр!F238+[1]куйбыш!F238+[1]казенные!F238+'[1]школа 112'!F238</f>
        <v>200</v>
      </c>
      <c r="G238" s="12">
        <f t="shared" si="4"/>
        <v>0.31537782263151254</v>
      </c>
      <c r="H238" s="47">
        <f>[1]завод!H238+[1]ордж!H238+[1]центр!H238+[1]куйбыш!H238+[1]казенные!H238+'[1]школа 112'!H238</f>
        <v>0</v>
      </c>
      <c r="I238" s="48" t="s">
        <v>291</v>
      </c>
      <c r="J238" s="47">
        <f>[1]завод!J238+[1]ордж!J238+[1]центр!J238+[1]куйбыш!J238+[1]казенные!J238+'[1]школа 112'!J238</f>
        <v>10457476.91</v>
      </c>
      <c r="K238" s="47">
        <f>[1]завод!K238+[1]ордж!K238+[1]центр!K238+[1]куйбыш!K238+[1]казенные!K238+'[1]школа 112'!K238</f>
        <v>48728301.140000001</v>
      </c>
    </row>
    <row r="239" spans="2:11" ht="30">
      <c r="B239" s="17" t="s">
        <v>264</v>
      </c>
      <c r="C239" s="4" t="s">
        <v>180</v>
      </c>
      <c r="D239" s="21" t="s">
        <v>287</v>
      </c>
      <c r="E239" s="10" t="s">
        <v>400</v>
      </c>
      <c r="F239" s="37">
        <f>[1]завод!F239+[1]ордж!F239+[1]центр!F239+[1]куйбыш!F239+[1]казенные!F239+'[1]школа 112'!F239</f>
        <v>372</v>
      </c>
      <c r="G239" s="12">
        <f t="shared" si="4"/>
        <v>0.58660275009461338</v>
      </c>
      <c r="H239" s="47">
        <f>[1]завод!H239+[1]ордж!H239+[1]центр!H239+[1]куйбыш!H239+[1]казенные!H239+'[1]школа 112'!H239</f>
        <v>2597.38</v>
      </c>
      <c r="I239" s="48" t="s">
        <v>291</v>
      </c>
      <c r="J239" s="47">
        <f>[1]завод!J239+[1]ордж!J239+[1]центр!J239+[1]куйбыш!J239+[1]казенные!J239+'[1]школа 112'!J239</f>
        <v>3092754.41</v>
      </c>
      <c r="K239" s="47">
        <f>[1]завод!K239+[1]ордж!K239+[1]центр!K239+[1]куйбыш!K239+[1]казенные!K239+'[1]школа 112'!K239</f>
        <v>18802339.34</v>
      </c>
    </row>
    <row r="240" spans="2:11" ht="31.5">
      <c r="B240" s="17" t="s">
        <v>265</v>
      </c>
      <c r="C240" s="4" t="s">
        <v>180</v>
      </c>
      <c r="D240" s="21" t="s">
        <v>287</v>
      </c>
      <c r="E240" s="10" t="s">
        <v>400</v>
      </c>
      <c r="F240" s="37">
        <f>[1]завод!F240+[1]ордж!F240+[1]центр!F240+[1]куйбыш!F240+[1]казенные!F240+'[1]школа 112'!F240</f>
        <v>478</v>
      </c>
      <c r="G240" s="12">
        <f t="shared" si="4"/>
        <v>0.75375299608931501</v>
      </c>
      <c r="H240" s="47">
        <f>[1]завод!H240+[1]ордж!H240+[1]центр!H240+[1]куйбыш!H240+[1]казенные!H240+'[1]школа 112'!H240</f>
        <v>318.57</v>
      </c>
      <c r="I240" s="48" t="s">
        <v>291</v>
      </c>
      <c r="J240" s="47">
        <f>[1]завод!J240+[1]ордж!J240+[1]центр!J240+[1]куйбыш!J240+[1]казенные!J240+'[1]школа 112'!J240</f>
        <v>4211582.1900000004</v>
      </c>
      <c r="K240" s="47">
        <f>[1]завод!K240+[1]ордж!K240+[1]центр!K240+[1]куйбыш!K240+[1]казенные!K240+'[1]школа 112'!K240</f>
        <v>20420513.02</v>
      </c>
    </row>
    <row r="241" spans="2:11" ht="31.5">
      <c r="B241" s="17" t="s">
        <v>266</v>
      </c>
      <c r="C241" s="4" t="s">
        <v>180</v>
      </c>
      <c r="D241" s="21" t="s">
        <v>287</v>
      </c>
      <c r="E241" s="10" t="s">
        <v>400</v>
      </c>
      <c r="F241" s="37">
        <f>[1]завод!F241+[1]ордж!F241+[1]центр!F241+[1]куйбыш!F241+[1]казенные!F241+'[1]школа 112'!F241</f>
        <v>135</v>
      </c>
      <c r="G241" s="12">
        <f t="shared" si="4"/>
        <v>0.21288003027627095</v>
      </c>
      <c r="H241" s="47">
        <f>[1]завод!H241+[1]ордж!H241+[1]центр!H241+[1]куйбыш!H241+[1]казенные!H241+'[1]школа 112'!H241</f>
        <v>0</v>
      </c>
      <c r="I241" s="48" t="s">
        <v>291</v>
      </c>
      <c r="J241" s="47">
        <f>[1]завод!J241+[1]ордж!J241+[1]центр!J241+[1]куйбыш!J241+[1]казенные!J241+'[1]школа 112'!J241</f>
        <v>4705632.3900000006</v>
      </c>
      <c r="K241" s="47">
        <f>[1]завод!K241+[1]ордж!K241+[1]центр!K241+[1]куйбыш!K241+[1]казенные!K241+'[1]школа 112'!K241</f>
        <v>43899938.340000004</v>
      </c>
    </row>
    <row r="242" spans="2:11" ht="31.5">
      <c r="B242" s="17" t="s">
        <v>267</v>
      </c>
      <c r="C242" s="4" t="s">
        <v>180</v>
      </c>
      <c r="D242" s="21" t="s">
        <v>287</v>
      </c>
      <c r="E242" s="10" t="s">
        <v>400</v>
      </c>
      <c r="F242" s="37">
        <f>[1]завод!F242+[1]ордж!F242+[1]центр!F242+[1]куйбыш!F242+[1]казенные!F242+'[1]школа 112'!F242</f>
        <v>367</v>
      </c>
      <c r="G242" s="12">
        <f t="shared" si="4"/>
        <v>0.57871830452882556</v>
      </c>
      <c r="H242" s="47">
        <f>[1]завод!H242+[1]ордж!H242+[1]центр!H242+[1]куйбыш!H242+[1]казенные!H242+'[1]школа 112'!H242</f>
        <v>118.3</v>
      </c>
      <c r="I242" s="48" t="s">
        <v>291</v>
      </c>
      <c r="J242" s="47">
        <f>[1]завод!J242+[1]ордж!J242+[1]центр!J242+[1]куйбыш!J242+[1]казенные!J242+'[1]школа 112'!J242</f>
        <v>4545364.1399999997</v>
      </c>
      <c r="K242" s="47">
        <f>[1]завод!K242+[1]ордж!K242+[1]центр!K242+[1]куйбыш!K242+[1]казенные!K242+'[1]школа 112'!K242</f>
        <v>20087790.129999999</v>
      </c>
    </row>
    <row r="243" spans="2:11" ht="31.5">
      <c r="B243" s="17" t="s">
        <v>268</v>
      </c>
      <c r="C243" s="4" t="s">
        <v>180</v>
      </c>
      <c r="D243" s="21" t="s">
        <v>287</v>
      </c>
      <c r="E243" s="10" t="s">
        <v>400</v>
      </c>
      <c r="F243" s="37">
        <f>[1]завод!F243+[1]ордж!F243+[1]центр!F243+[1]куйбыш!F243+[1]казенные!F243+'[1]школа 112'!F243</f>
        <v>748</v>
      </c>
      <c r="G243" s="12">
        <f t="shared" si="4"/>
        <v>1.179513056641857</v>
      </c>
      <c r="H243" s="47">
        <f>[1]завод!H243+[1]ордж!H243+[1]центр!H243+[1]куйбыш!H243+[1]казенные!H243+'[1]школа 112'!H243</f>
        <v>853.03</v>
      </c>
      <c r="I243" s="48" t="s">
        <v>291</v>
      </c>
      <c r="J243" s="47">
        <f>[1]завод!J243+[1]ордж!J243+[1]центр!J243+[1]куйбыш!J243+[1]казенные!J243+'[1]школа 112'!J243</f>
        <v>6378492.6799999997</v>
      </c>
      <c r="K243" s="47">
        <f>[1]завод!K243+[1]ордж!K243+[1]центр!K243+[1]куйбыш!K243+[1]казенные!K243+'[1]школа 112'!K243</f>
        <v>38135482.380000003</v>
      </c>
    </row>
    <row r="244" spans="2:11" ht="31.5">
      <c r="B244" s="17" t="s">
        <v>269</v>
      </c>
      <c r="C244" s="4" t="s">
        <v>180</v>
      </c>
      <c r="D244" s="21" t="s">
        <v>287</v>
      </c>
      <c r="E244" s="10" t="s">
        <v>400</v>
      </c>
      <c r="F244" s="37">
        <f>[1]завод!F244+[1]ордж!F244+[1]центр!F244+[1]куйбыш!F244+[1]казенные!F244+'[1]школа 112'!F244</f>
        <v>601</v>
      </c>
      <c r="G244" s="12">
        <f t="shared" si="4"/>
        <v>0.94771035700769513</v>
      </c>
      <c r="H244" s="47">
        <f>[1]завод!H244+[1]ордж!H244+[1]центр!H244+[1]куйбыш!H244+[1]казенные!H244+'[1]школа 112'!H244</f>
        <v>292.91304000000002</v>
      </c>
      <c r="I244" s="48" t="s">
        <v>291</v>
      </c>
      <c r="J244" s="47">
        <f>[1]завод!J244+[1]ордж!J244+[1]центр!J244+[1]куйбыш!J244+[1]казенные!J244+'[1]школа 112'!J244</f>
        <v>4580702.21</v>
      </c>
      <c r="K244" s="47">
        <f>[1]завод!K244+[1]ордж!K244+[1]центр!K244+[1]куйбыш!K244+[1]казенные!K244+'[1]школа 112'!K244</f>
        <v>35084683.690000005</v>
      </c>
    </row>
    <row r="245" spans="2:11" ht="31.5">
      <c r="B245" s="17" t="s">
        <v>270</v>
      </c>
      <c r="C245" s="4" t="s">
        <v>180</v>
      </c>
      <c r="D245" s="21" t="s">
        <v>287</v>
      </c>
      <c r="E245" s="10" t="s">
        <v>400</v>
      </c>
      <c r="F245" s="37">
        <f>[1]завод!F245+[1]ордж!F245+[1]центр!F245+[1]куйбыш!F245+[1]казенные!F245+'[1]школа 112'!F245</f>
        <v>832</v>
      </c>
      <c r="G245" s="12">
        <f t="shared" si="4"/>
        <v>1.3119717421470922</v>
      </c>
      <c r="H245" s="47">
        <f>[1]завод!H245+[1]ордж!H245+[1]центр!H245+[1]куйбыш!H245+[1]казенные!H245+'[1]школа 112'!H245</f>
        <v>0</v>
      </c>
      <c r="I245" s="48" t="s">
        <v>291</v>
      </c>
      <c r="J245" s="47">
        <f>[1]завод!J245+[1]ордж!J245+[1]центр!J245+[1]куйбыш!J245+[1]казенные!J245+'[1]школа 112'!J245</f>
        <v>5298094.5599999996</v>
      </c>
      <c r="K245" s="47">
        <f>[1]завод!K245+[1]ордж!K245+[1]центр!K245+[1]куйбыш!K245+[1]казенные!K245+'[1]школа 112'!K245</f>
        <v>43878358.939999998</v>
      </c>
    </row>
    <row r="246" spans="2:11" ht="31.5">
      <c r="B246" s="17" t="s">
        <v>271</v>
      </c>
      <c r="C246" s="4" t="s">
        <v>180</v>
      </c>
      <c r="D246" s="21" t="s">
        <v>287</v>
      </c>
      <c r="E246" s="10" t="s">
        <v>400</v>
      </c>
      <c r="F246" s="37">
        <f>[1]завод!F246+[1]ордж!F246+[1]центр!F246+[1]куйбыш!F246+[1]казенные!F246+'[1]школа 112'!F246</f>
        <v>1028</v>
      </c>
      <c r="G246" s="12">
        <f t="shared" si="4"/>
        <v>1.6210420083259747</v>
      </c>
      <c r="H246" s="47">
        <f>[1]завод!H246+[1]ордж!H246+[1]центр!H246+[1]куйбыш!H246+[1]казенные!H246+'[1]школа 112'!H246</f>
        <v>1056.9000000000001</v>
      </c>
      <c r="I246" s="48" t="s">
        <v>291</v>
      </c>
      <c r="J246" s="47">
        <f>[1]завод!J246+[1]ордж!J246+[1]центр!J246+[1]куйбыш!J246+[1]казенные!J246+'[1]школа 112'!J246</f>
        <v>7090113.4699999997</v>
      </c>
      <c r="K246" s="47">
        <f>[1]завод!K246+[1]ордж!K246+[1]центр!K246+[1]куйбыш!K246+[1]казенные!K246+'[1]школа 112'!K246</f>
        <v>55131621.909999996</v>
      </c>
    </row>
    <row r="247" spans="2:11" ht="31.5">
      <c r="B247" s="17" t="s">
        <v>272</v>
      </c>
      <c r="C247" s="4" t="s">
        <v>180</v>
      </c>
      <c r="D247" s="21" t="s">
        <v>287</v>
      </c>
      <c r="E247" s="10" t="s">
        <v>400</v>
      </c>
      <c r="F247" s="37">
        <f>[1]завод!F247+[1]ордж!F247+[1]центр!F247+[1]куйбыш!F247+[1]казенные!F247+'[1]школа 112'!F247</f>
        <v>1074</v>
      </c>
      <c r="G247" s="12">
        <f t="shared" si="4"/>
        <v>1.6935789075312224</v>
      </c>
      <c r="H247" s="47">
        <f>[1]завод!H247+[1]ордж!H247+[1]центр!H247+[1]куйбыш!H247+[1]казенные!H247+'[1]школа 112'!H247</f>
        <v>1822.49</v>
      </c>
      <c r="I247" s="48" t="s">
        <v>291</v>
      </c>
      <c r="J247" s="47">
        <f>[1]завод!J247+[1]ордж!J247+[1]центр!J247+[1]куйбыш!J247+[1]казенные!J247+'[1]школа 112'!J247</f>
        <v>6501108.5700000003</v>
      </c>
      <c r="K247" s="47">
        <f>[1]завод!K247+[1]ордж!K247+[1]центр!K247+[1]куйбыш!K247+[1]казенные!K247+'[1]школа 112'!K247</f>
        <v>62081987.640000001</v>
      </c>
    </row>
    <row r="248" spans="2:11" ht="31.5">
      <c r="B248" s="17" t="s">
        <v>273</v>
      </c>
      <c r="C248" s="4" t="s">
        <v>180</v>
      </c>
      <c r="D248" s="21" t="s">
        <v>287</v>
      </c>
      <c r="E248" s="10" t="s">
        <v>400</v>
      </c>
      <c r="F248" s="37">
        <f>[1]завод!F248+[1]ордж!F248+[1]центр!F248+[1]куйбыш!F248+[1]казенные!F248+'[1]школа 112'!F248</f>
        <v>1061</v>
      </c>
      <c r="G248" s="12">
        <f t="shared" si="4"/>
        <v>1.6730793490601741</v>
      </c>
      <c r="H248" s="47">
        <f>[1]завод!H248+[1]ордж!H248+[1]центр!H248+[1]куйбыш!H248+[1]казенные!H248+'[1]школа 112'!H248</f>
        <v>4438.74</v>
      </c>
      <c r="I248" s="48" t="s">
        <v>291</v>
      </c>
      <c r="J248" s="47">
        <f>[1]завод!J248+[1]ордж!J248+[1]центр!J248+[1]куйбыш!J248+[1]казенные!J248+'[1]школа 112'!J248</f>
        <v>17103207.920000002</v>
      </c>
      <c r="K248" s="47">
        <f>[1]завод!K248+[1]ордж!K248+[1]центр!K248+[1]куйбыш!K248+[1]казенные!K248+'[1]школа 112'!K248</f>
        <v>44549000</v>
      </c>
    </row>
    <row r="249" spans="2:11" ht="31.5">
      <c r="B249" s="17" t="s">
        <v>274</v>
      </c>
      <c r="C249" s="4" t="s">
        <v>180</v>
      </c>
      <c r="D249" s="21" t="s">
        <v>287</v>
      </c>
      <c r="E249" s="10" t="s">
        <v>400</v>
      </c>
      <c r="F249" s="37">
        <f>[1]завод!F249+[1]ордж!F249+[1]центр!F249+[1]куйбыш!F249+[1]казенные!F249+'[1]школа 112'!F249</f>
        <v>665</v>
      </c>
      <c r="G249" s="12">
        <f t="shared" si="4"/>
        <v>1.0486312602497792</v>
      </c>
      <c r="H249" s="47">
        <f>[1]завод!H249+[1]ордж!H249+[1]центр!H249+[1]куйбыш!H249+[1]казенные!H249+'[1]школа 112'!H249</f>
        <v>278.92</v>
      </c>
      <c r="I249" s="48" t="s">
        <v>291</v>
      </c>
      <c r="J249" s="47">
        <f>[1]завод!J249+[1]ордж!J249+[1]центр!J249+[1]куйбыш!J249+[1]казенные!J249+'[1]школа 112'!J249</f>
        <v>5862329.0199999996</v>
      </c>
      <c r="K249" s="47">
        <f>[1]завод!K249+[1]ордж!K249+[1]центр!K249+[1]куйбыш!K249+[1]казенные!K249+'[1]школа 112'!K249</f>
        <v>28653729.98</v>
      </c>
    </row>
    <row r="250" spans="2:11" ht="31.5">
      <c r="B250" s="17" t="s">
        <v>275</v>
      </c>
      <c r="C250" s="4" t="s">
        <v>180</v>
      </c>
      <c r="D250" s="21" t="s">
        <v>287</v>
      </c>
      <c r="E250" s="10" t="s">
        <v>400</v>
      </c>
      <c r="F250" s="37">
        <f>[1]завод!F250+[1]ордж!F250+[1]центр!F250+[1]куйбыш!F250+[1]казенные!F250+'[1]школа 112'!F250</f>
        <v>552</v>
      </c>
      <c r="G250" s="12">
        <f t="shared" si="4"/>
        <v>0.87044279046297468</v>
      </c>
      <c r="H250" s="47">
        <f>[1]завод!H250+[1]ордж!H250+[1]центр!H250+[1]куйбыш!H250+[1]казенные!H250+'[1]школа 112'!H250</f>
        <v>1425.12</v>
      </c>
      <c r="I250" s="48" t="s">
        <v>291</v>
      </c>
      <c r="J250" s="47">
        <f>[1]завод!J250+[1]ордж!J250+[1]центр!J250+[1]куйбыш!J250+[1]казенные!J250+'[1]школа 112'!J250</f>
        <v>6023420.9500000002</v>
      </c>
      <c r="K250" s="47">
        <f>[1]завод!K250+[1]ордж!K250+[1]центр!K250+[1]куйбыш!K250+[1]казенные!K250+'[1]школа 112'!K250</f>
        <v>37848561.859999999</v>
      </c>
    </row>
    <row r="251" spans="2:11" ht="31.5">
      <c r="B251" s="17" t="s">
        <v>276</v>
      </c>
      <c r="C251" s="4" t="s">
        <v>180</v>
      </c>
      <c r="D251" s="21" t="s">
        <v>287</v>
      </c>
      <c r="E251" s="10" t="s">
        <v>400</v>
      </c>
      <c r="F251" s="37">
        <f>[1]завод!F251+[1]ордж!F251+[1]центр!F251+[1]куйбыш!F251+[1]казенные!F251+'[1]школа 112'!F251</f>
        <v>723</v>
      </c>
      <c r="G251" s="12">
        <f t="shared" si="4"/>
        <v>1.1400908288129179</v>
      </c>
      <c r="H251" s="47">
        <f>[1]завод!H251+[1]ордж!H251+[1]центр!H251+[1]куйбыш!H251+[1]казенные!H251+'[1]школа 112'!H251</f>
        <v>0</v>
      </c>
      <c r="I251" s="48" t="s">
        <v>291</v>
      </c>
      <c r="J251" s="47">
        <f>[1]завод!J251+[1]ордж!J251+[1]центр!J251+[1]куйбыш!J251+[1]казенные!J251+'[1]школа 112'!J251</f>
        <v>7063386.3700000001</v>
      </c>
      <c r="K251" s="47">
        <f>[1]завод!K251+[1]ордж!K251+[1]центр!K251+[1]куйбыш!K251+[1]казенные!K251+'[1]школа 112'!K251</f>
        <v>38588208.890000001</v>
      </c>
    </row>
    <row r="252" spans="2:11" ht="31.5">
      <c r="B252" s="17" t="s">
        <v>277</v>
      </c>
      <c r="C252" s="4" t="s">
        <v>180</v>
      </c>
      <c r="D252" s="21" t="s">
        <v>287</v>
      </c>
      <c r="E252" s="10" t="s">
        <v>400</v>
      </c>
      <c r="F252" s="37">
        <f>[1]завод!F252+[1]ордж!F252+[1]центр!F252+[1]куйбыш!F252+[1]казенные!F252+'[1]школа 112'!F252</f>
        <v>524</v>
      </c>
      <c r="G252" s="12">
        <f t="shared" si="4"/>
        <v>0.82628989529456276</v>
      </c>
      <c r="H252" s="47">
        <f>[1]завод!H252+[1]ордж!H252+[1]центр!H252+[1]куйбыш!H252+[1]казенные!H252+'[1]школа 112'!H252</f>
        <v>263.70999999999998</v>
      </c>
      <c r="I252" s="48" t="s">
        <v>291</v>
      </c>
      <c r="J252" s="47">
        <f>[1]завод!J252+[1]ордж!J252+[1]центр!J252+[1]куйбыш!J252+[1]казенные!J252+'[1]школа 112'!J252</f>
        <v>7526410.3499999996</v>
      </c>
      <c r="K252" s="47">
        <f>[1]завод!K252+[1]ордж!K252+[1]центр!K252+[1]куйбыш!K252+[1]казенные!K252+'[1]школа 112'!K252</f>
        <v>39204973.890000001</v>
      </c>
    </row>
    <row r="253" spans="2:11" ht="30">
      <c r="B253" s="17" t="s">
        <v>278</v>
      </c>
      <c r="C253" s="4" t="s">
        <v>180</v>
      </c>
      <c r="D253" s="21" t="s">
        <v>287</v>
      </c>
      <c r="E253" s="10" t="s">
        <v>400</v>
      </c>
      <c r="F253" s="37">
        <f>[1]завод!F253+[1]ордж!F253+[1]центр!F253+[1]куйбыш!F253+[1]казенные!F253+'[1]школа 112'!F253</f>
        <v>851</v>
      </c>
      <c r="G253" s="12">
        <f t="shared" si="4"/>
        <v>1.341932635297086</v>
      </c>
      <c r="H253" s="47">
        <f>[1]завод!H253+[1]ордж!H253+[1]центр!H253+[1]куйбыш!H253+[1]казенные!H253+'[1]школа 112'!H253</f>
        <v>3056.77</v>
      </c>
      <c r="I253" s="48" t="s">
        <v>291</v>
      </c>
      <c r="J253" s="47">
        <f>[1]завод!J253+[1]ордж!J253+[1]центр!J253+[1]куйбыш!J253+[1]казенные!J253+'[1]школа 112'!J253</f>
        <v>4162710.96</v>
      </c>
      <c r="K253" s="47">
        <f>[1]завод!K253+[1]ордж!K253+[1]центр!K253+[1]куйбыш!K253+[1]казенные!K253+'[1]школа 112'!K253</f>
        <v>44140150</v>
      </c>
    </row>
    <row r="254" spans="2:11" ht="30">
      <c r="B254" s="17" t="s">
        <v>279</v>
      </c>
      <c r="C254" s="4" t="s">
        <v>180</v>
      </c>
      <c r="D254" s="21" t="s">
        <v>287</v>
      </c>
      <c r="E254" s="10" t="s">
        <v>400</v>
      </c>
      <c r="F254" s="37">
        <f>[1]завод!F254+[1]ордж!F254+[1]центр!F254+[1]куйбыш!F254+[1]казенные!F254+'[1]школа 112'!F254</f>
        <v>56</v>
      </c>
      <c r="G254" s="12">
        <f t="shared" si="4"/>
        <v>8.8305790336823523E-2</v>
      </c>
      <c r="H254" s="47">
        <f>[1]завод!H254+[1]ордж!H254+[1]центр!H254+[1]куйбыш!H254+[1]казенные!H254+'[1]школа 112'!H254</f>
        <v>0</v>
      </c>
      <c r="I254" s="48" t="s">
        <v>291</v>
      </c>
      <c r="J254" s="47">
        <f>[1]завод!J254+[1]ордж!J254+[1]центр!J254+[1]куйбыш!J254+[1]казенные!J254+'[1]школа 112'!J254</f>
        <v>1633065.9000000001</v>
      </c>
      <c r="K254" s="47">
        <f>[1]завод!K254+[1]ордж!K254+[1]центр!K254+[1]куйбыш!K254+[1]казенные!K254+'[1]школа 112'!K254</f>
        <v>22206745.389999997</v>
      </c>
    </row>
    <row r="255" spans="2:11" ht="31.5">
      <c r="B255" s="17" t="s">
        <v>280</v>
      </c>
      <c r="C255" s="4" t="s">
        <v>180</v>
      </c>
      <c r="D255" s="21" t="s">
        <v>287</v>
      </c>
      <c r="E255" s="10" t="s">
        <v>400</v>
      </c>
      <c r="F255" s="37">
        <f>[1]завод!F255+[1]ордж!F255+[1]центр!F255+[1]куйбыш!F255+[1]казенные!F255+'[1]школа 112'!F255</f>
        <v>1103</v>
      </c>
      <c r="G255" s="12">
        <f t="shared" si="4"/>
        <v>1.7393086918127916</v>
      </c>
      <c r="H255" s="47">
        <f>[1]завод!H255+[1]ордж!H255+[1]центр!H255+[1]куйбыш!H255+[1]казенные!H255+'[1]школа 112'!H255</f>
        <v>2660</v>
      </c>
      <c r="I255" s="48" t="s">
        <v>291</v>
      </c>
      <c r="J255" s="47">
        <f>[1]завод!J255+[1]ордж!J255+[1]центр!J255+[1]куйбыш!J255+[1]казенные!J255+'[1]школа 112'!J255</f>
        <v>10314994.060000001</v>
      </c>
      <c r="K255" s="47">
        <f>[1]завод!K255+[1]ордж!K255+[1]центр!K255+[1]куйбыш!K255+[1]казенные!K255+'[1]школа 112'!K255</f>
        <v>57642357.600000001</v>
      </c>
    </row>
    <row r="256" spans="2:11" ht="31.5">
      <c r="B256" s="17" t="s">
        <v>281</v>
      </c>
      <c r="C256" s="4" t="s">
        <v>180</v>
      </c>
      <c r="D256" s="21" t="s">
        <v>287</v>
      </c>
      <c r="E256" s="10" t="s">
        <v>400</v>
      </c>
      <c r="F256" s="37">
        <f>[1]завод!F256+[1]ордж!F256+[1]центр!F256+[1]куйбыш!F256+[1]казенные!F256+'[1]школа 112'!F256</f>
        <v>1003</v>
      </c>
      <c r="G256" s="12">
        <f t="shared" si="4"/>
        <v>1.5816197804970356</v>
      </c>
      <c r="H256" s="47">
        <f>[1]завод!H256+[1]ордж!H256+[1]центр!H256+[1]куйбыш!H256+[1]казенные!H256+'[1]школа 112'!H256</f>
        <v>2166.5500000000002</v>
      </c>
      <c r="I256" s="48" t="s">
        <v>291</v>
      </c>
      <c r="J256" s="47">
        <f>[1]завод!J256+[1]ордж!J256+[1]центр!J256+[1]куйбыш!J256+[1]казенные!J256+'[1]школа 112'!J256</f>
        <v>12585425.439999999</v>
      </c>
      <c r="K256" s="47">
        <f>[1]завод!K256+[1]ордж!K256+[1]центр!K256+[1]куйбыш!K256+[1]казенные!K256+'[1]школа 112'!K256</f>
        <v>46116099.670000002</v>
      </c>
    </row>
    <row r="257" spans="2:11" ht="30">
      <c r="B257" s="17" t="s">
        <v>282</v>
      </c>
      <c r="C257" s="4" t="s">
        <v>180</v>
      </c>
      <c r="D257" s="21" t="s">
        <v>287</v>
      </c>
      <c r="E257" s="10" t="s">
        <v>400</v>
      </c>
      <c r="F257" s="37">
        <f>[1]завод!F257+[1]ордж!F257+[1]центр!F257+[1]куйбыш!F257+[1]казенные!F257+'[1]школа 112'!F257</f>
        <v>876</v>
      </c>
      <c r="G257" s="12">
        <f t="shared" si="4"/>
        <v>1.3813548631260248</v>
      </c>
      <c r="H257" s="47">
        <f>[1]завод!H257+[1]ордж!H257+[1]центр!H257+[1]куйбыш!H257+[1]казенные!H257+'[1]школа 112'!H257</f>
        <v>654.59</v>
      </c>
      <c r="I257" s="48" t="s">
        <v>291</v>
      </c>
      <c r="J257" s="47">
        <f>[1]завод!J257+[1]ордж!J257+[1]центр!J257+[1]куйбыш!J257+[1]казенные!J257+'[1]школа 112'!J257</f>
        <v>17246795.879999999</v>
      </c>
      <c r="K257" s="47">
        <f>[1]завод!K257+[1]ордж!K257+[1]центр!K257+[1]куйбыш!K257+[1]казенные!K257+'[1]школа 112'!K257</f>
        <v>52646448.450000003</v>
      </c>
    </row>
    <row r="258" spans="2:11" ht="47.25">
      <c r="B258" s="17" t="s">
        <v>283</v>
      </c>
      <c r="C258" s="4" t="s">
        <v>180</v>
      </c>
      <c r="D258" s="21" t="s">
        <v>287</v>
      </c>
      <c r="E258" s="10" t="s">
        <v>400</v>
      </c>
      <c r="F258" s="37">
        <f>[1]завод!F258+[1]ордж!F258+[1]центр!F258+[1]куйбыш!F258+[1]казенные!F258+'[1]школа 112'!F258</f>
        <v>1042</v>
      </c>
      <c r="G258" s="12">
        <f t="shared" si="4"/>
        <v>1.6431184559101804</v>
      </c>
      <c r="H258" s="47">
        <f>[1]завод!H258+[1]ордж!H258+[1]центр!H258+[1]куйбыш!H258+[1]казенные!H258+'[1]школа 112'!H258</f>
        <v>1838.4</v>
      </c>
      <c r="I258" s="48" t="s">
        <v>291</v>
      </c>
      <c r="J258" s="47">
        <f>[1]завод!J258+[1]ордж!J258+[1]центр!J258+[1]куйбыш!J258+[1]казенные!J258+'[1]школа 112'!J258</f>
        <v>26149620</v>
      </c>
      <c r="K258" s="47">
        <f>[1]завод!K258+[1]ордж!K258+[1]центр!K258+[1]куйбыш!K258+[1]казенные!K258+'[1]школа 112'!K258</f>
        <v>65903960</v>
      </c>
    </row>
    <row r="259" spans="2:11" ht="30">
      <c r="B259" s="17" t="s">
        <v>284</v>
      </c>
      <c r="C259" s="4" t="s">
        <v>180</v>
      </c>
      <c r="D259" s="21" t="s">
        <v>287</v>
      </c>
      <c r="E259" s="10" t="s">
        <v>400</v>
      </c>
      <c r="F259" s="37">
        <f>[1]завод!F259+[1]ордж!F259+[1]центр!F259+[1]куйбыш!F259+[1]казенные!F259+'[1]школа 112'!F259</f>
        <v>0</v>
      </c>
      <c r="G259" s="12">
        <f t="shared" si="4"/>
        <v>0</v>
      </c>
      <c r="H259" s="47">
        <f>[1]завод!H259+[1]ордж!H259+[1]центр!H259+[1]куйбыш!H259+[1]казенные!H259+'[1]школа 112'!H259</f>
        <v>2812.5</v>
      </c>
      <c r="I259" s="48" t="s">
        <v>291</v>
      </c>
      <c r="J259" s="47">
        <f>[1]завод!J259+[1]ордж!J259+[1]центр!J259+[1]куйбыш!J259+[1]казенные!J259+'[1]школа 112'!J259</f>
        <v>7576051</v>
      </c>
      <c r="K259" s="47">
        <f>[1]завод!K259+[1]ордж!K259+[1]центр!K259+[1]куйбыш!K259+[1]казенные!K259+'[1]школа 112'!K259</f>
        <v>310981621.38999999</v>
      </c>
    </row>
    <row r="260" spans="2:11" ht="30">
      <c r="B260" s="17" t="s">
        <v>285</v>
      </c>
      <c r="C260" s="4" t="s">
        <v>180</v>
      </c>
      <c r="D260" s="21" t="s">
        <v>287</v>
      </c>
      <c r="E260" s="10" t="s">
        <v>400</v>
      </c>
      <c r="F260" s="37">
        <f>[1]завод!F260+[1]ордж!F260+[1]центр!F260+[1]куйбыш!F260+[1]казенные!F260+'[1]школа 112'!F260</f>
        <v>51</v>
      </c>
      <c r="G260" s="12">
        <f t="shared" si="4"/>
        <v>8.0421344771035699E-2</v>
      </c>
      <c r="H260" s="47">
        <f>[1]завод!H260+[1]ордж!H260+[1]центр!H260+[1]куйбыш!H260+[1]казенные!H260+'[1]школа 112'!H260</f>
        <v>0</v>
      </c>
      <c r="I260" s="48" t="s">
        <v>291</v>
      </c>
      <c r="J260" s="47">
        <f>[1]завод!J260+[1]ордж!J260+[1]центр!J260+[1]куйбыш!J260+[1]казенные!J260+'[1]школа 112'!J260</f>
        <v>37866.449999999997</v>
      </c>
      <c r="K260" s="47">
        <f>[1]завод!K260+[1]ордж!K260+[1]центр!K260+[1]куйбыш!K260+[1]казенные!K260+'[1]школа 112'!K260</f>
        <v>71804671.859999985</v>
      </c>
    </row>
    <row r="261" spans="2:11" ht="30">
      <c r="B261" s="17" t="s">
        <v>286</v>
      </c>
      <c r="C261" s="4" t="s">
        <v>180</v>
      </c>
      <c r="D261" s="21" t="s">
        <v>287</v>
      </c>
      <c r="E261" s="10" t="s">
        <v>400</v>
      </c>
      <c r="F261" s="37">
        <f>[1]завод!F261+[1]ордж!F261+[1]центр!F261+[1]куйбыш!F261+[1]казенные!F261+'[1]школа 112'!F261</f>
        <v>76</v>
      </c>
      <c r="G261" s="12">
        <f t="shared" si="4"/>
        <v>0.11984357259997476</v>
      </c>
      <c r="H261" s="47">
        <f>[1]завод!H261+[1]ордж!H261+[1]центр!H261+[1]куйбыш!H261+[1]казенные!H261+'[1]школа 112'!H261</f>
        <v>1607.1</v>
      </c>
      <c r="I261" s="48" t="s">
        <v>291</v>
      </c>
      <c r="J261" s="47">
        <f>[1]завод!J261+[1]ордж!J261+[1]центр!J261+[1]куйбыш!J261+[1]казенные!J261+'[1]школа 112'!J261</f>
        <v>334301.06</v>
      </c>
      <c r="K261" s="47">
        <f>[1]завод!K261+[1]ордж!K261+[1]центр!K261+[1]куйбыш!K261+[1]казенные!K261+'[1]школа 112'!K261</f>
        <v>97944646.140000015</v>
      </c>
    </row>
    <row r="262" spans="2:11" ht="15" customHeight="1">
      <c r="B262" s="58" t="s">
        <v>383</v>
      </c>
      <c r="C262" s="59"/>
      <c r="D262" s="60"/>
      <c r="E262" s="76" t="s">
        <v>400</v>
      </c>
      <c r="F262" s="28">
        <f>F263+F264</f>
        <v>63416</v>
      </c>
      <c r="G262" s="26">
        <f>SUM(G263:G264)</f>
        <v>100</v>
      </c>
      <c r="H262" s="29" t="s">
        <v>291</v>
      </c>
      <c r="I262" s="24" t="s">
        <v>291</v>
      </c>
      <c r="J262" s="30" t="s">
        <v>291</v>
      </c>
      <c r="K262" s="30" t="s">
        <v>291</v>
      </c>
    </row>
    <row r="263" spans="2:11" ht="15" customHeight="1">
      <c r="B263" s="58" t="s">
        <v>384</v>
      </c>
      <c r="C263" s="59"/>
      <c r="D263" s="60"/>
      <c r="E263" s="77"/>
      <c r="F263" s="28">
        <f>SUM(F172:F261)</f>
        <v>62905</v>
      </c>
      <c r="G263" s="26">
        <f>(F263/F262)*100</f>
        <v>99.19420966317648</v>
      </c>
      <c r="H263" s="29" t="s">
        <v>291</v>
      </c>
      <c r="I263" s="24" t="s">
        <v>291</v>
      </c>
      <c r="J263" s="30" t="s">
        <v>291</v>
      </c>
      <c r="K263" s="30" t="s">
        <v>291</v>
      </c>
    </row>
    <row r="264" spans="2:11" ht="15" customHeight="1">
      <c r="B264" s="83" t="s">
        <v>385</v>
      </c>
      <c r="C264" s="83"/>
      <c r="D264" s="83"/>
      <c r="E264" s="77"/>
      <c r="F264" s="28">
        <f>F265+F266+F267</f>
        <v>511</v>
      </c>
      <c r="G264" s="26">
        <f>(F264/F262)*100</f>
        <v>0.80579033682351453</v>
      </c>
      <c r="H264" s="29" t="s">
        <v>291</v>
      </c>
      <c r="I264" s="24" t="s">
        <v>291</v>
      </c>
      <c r="J264" s="30" t="s">
        <v>291</v>
      </c>
      <c r="K264" s="30" t="s">
        <v>291</v>
      </c>
    </row>
    <row r="265" spans="2:11">
      <c r="B265" s="84" t="s">
        <v>413</v>
      </c>
      <c r="C265" s="85"/>
      <c r="D265" s="86"/>
      <c r="E265" s="77"/>
      <c r="F265" s="31">
        <v>186</v>
      </c>
      <c r="G265" s="27">
        <f>(F265/F262)*100</f>
        <v>0.29330137504730669</v>
      </c>
      <c r="H265" s="29" t="s">
        <v>291</v>
      </c>
      <c r="I265" s="24" t="s">
        <v>291</v>
      </c>
      <c r="J265" s="30" t="s">
        <v>291</v>
      </c>
      <c r="K265" s="30" t="s">
        <v>291</v>
      </c>
    </row>
    <row r="266" spans="2:11">
      <c r="B266" s="84" t="s">
        <v>414</v>
      </c>
      <c r="C266" s="85"/>
      <c r="D266" s="86"/>
      <c r="E266" s="77"/>
      <c r="F266" s="31">
        <v>55</v>
      </c>
      <c r="G266" s="27">
        <f>(F266/F262)*100</f>
        <v>8.6728901223665958E-2</v>
      </c>
      <c r="H266" s="29" t="s">
        <v>291</v>
      </c>
      <c r="I266" s="24" t="s">
        <v>291</v>
      </c>
      <c r="J266" s="30" t="s">
        <v>291</v>
      </c>
      <c r="K266" s="30" t="s">
        <v>291</v>
      </c>
    </row>
    <row r="267" spans="2:11" ht="15" customHeight="1">
      <c r="B267" s="84" t="s">
        <v>415</v>
      </c>
      <c r="C267" s="85"/>
      <c r="D267" s="86"/>
      <c r="E267" s="78"/>
      <c r="F267" s="31">
        <v>270</v>
      </c>
      <c r="G267" s="27">
        <f>(F267/F262)*100</f>
        <v>0.4257600605525419</v>
      </c>
      <c r="H267" s="29" t="s">
        <v>291</v>
      </c>
      <c r="I267" s="24" t="s">
        <v>291</v>
      </c>
      <c r="J267" s="30" t="s">
        <v>291</v>
      </c>
      <c r="K267" s="30" t="s">
        <v>291</v>
      </c>
    </row>
    <row r="268" spans="2:11">
      <c r="B268" s="63" t="s">
        <v>14</v>
      </c>
      <c r="C268" s="64"/>
      <c r="D268" s="64"/>
      <c r="E268" s="64"/>
      <c r="F268" s="64"/>
      <c r="G268" s="64"/>
      <c r="H268" s="64"/>
      <c r="I268" s="64"/>
      <c r="J268" s="64"/>
      <c r="K268" s="64"/>
    </row>
    <row r="269" spans="2:11">
      <c r="B269" s="65" t="s">
        <v>182</v>
      </c>
      <c r="C269" s="66" t="s">
        <v>180</v>
      </c>
      <c r="D269" s="66" t="s">
        <v>288</v>
      </c>
      <c r="E269" s="23" t="s">
        <v>378</v>
      </c>
      <c r="F269" s="44">
        <f>[1]завод!F269+[1]ордж!F269+[1]центр!F269+[1]куйбыш!F269+[1]казенные!F269+'[1]школа 112'!F269</f>
        <v>624</v>
      </c>
      <c r="G269" s="12">
        <f>(F269/F299)*100</f>
        <v>1.4408090697083746</v>
      </c>
      <c r="H269" s="67">
        <f>[1]завод!H269+[1]ордж!H269+[1]центр!H269+[1]куйбыш!H269+[1]казенные!H269+'[1]школа 112'!H269:H270</f>
        <v>514.48</v>
      </c>
      <c r="I269" s="66" t="s">
        <v>291</v>
      </c>
      <c r="J269" s="69">
        <f>[1]завод!J269+[1]ордж!J269+[1]центр!J269+[1]куйбыш!J269+[1]казенные!J269+'[1]школа 112'!J269</f>
        <v>19849777.16</v>
      </c>
      <c r="K269" s="69">
        <f>[1]завод!K269+[1]ордж!K269+[1]центр!K269+[1]куйбыш!K269+[1]казенные!K269+'[1]школа 112'!K269</f>
        <v>0</v>
      </c>
    </row>
    <row r="270" spans="2:11" s="9" customFormat="1">
      <c r="B270" s="65"/>
      <c r="C270" s="66"/>
      <c r="D270" s="66"/>
      <c r="E270" s="4" t="s">
        <v>377</v>
      </c>
      <c r="F270" s="44">
        <f>[1]завод!F270+[1]ордж!F270+[1]центр!F270+[1]куйбыш!F270+[1]казенные!F270+'[1]школа 112'!F270</f>
        <v>100512</v>
      </c>
      <c r="G270" s="12" t="s">
        <v>291</v>
      </c>
      <c r="H270" s="68"/>
      <c r="I270" s="66"/>
      <c r="J270" s="69"/>
      <c r="K270" s="69"/>
    </row>
    <row r="271" spans="2:11" s="9" customFormat="1">
      <c r="B271" s="72" t="s">
        <v>183</v>
      </c>
      <c r="C271" s="70" t="s">
        <v>180</v>
      </c>
      <c r="D271" s="70" t="s">
        <v>288</v>
      </c>
      <c r="E271" s="23" t="s">
        <v>378</v>
      </c>
      <c r="F271" s="44">
        <f>[1]завод!F271+[1]ордж!F271+[1]центр!F271+[1]куйбыш!F271+[1]казенные!F271+'[1]школа 112'!F271</f>
        <v>10183</v>
      </c>
      <c r="G271" s="12">
        <f>(F271/F299)*100</f>
        <v>23.512433905192918</v>
      </c>
      <c r="H271" s="67">
        <f>[1]завод!H271+[1]ордж!H271+[1]центр!H271+[1]куйбыш!H271+[1]казенные!H271+'[1]школа 112'!H271:H272</f>
        <v>6103.6559399999996</v>
      </c>
      <c r="I271" s="70" t="s">
        <v>291</v>
      </c>
      <c r="J271" s="69">
        <f>[1]завод!J271+[1]ордж!J271+[1]центр!J271+[1]куйбыш!J271+[1]казенные!J271+'[1]школа 112'!J271</f>
        <v>160056154.97999999</v>
      </c>
      <c r="K271" s="69">
        <f>[1]завод!K271+[1]ордж!K271+[1]центр!K271+[1]куйбыш!K271+[1]казенные!K271+'[1]школа 112'!K271</f>
        <v>2421693.11</v>
      </c>
    </row>
    <row r="272" spans="2:11" s="9" customFormat="1">
      <c r="B272" s="73"/>
      <c r="C272" s="71"/>
      <c r="D272" s="71"/>
      <c r="E272" s="4" t="s">
        <v>377</v>
      </c>
      <c r="F272" s="44">
        <v>1097398</v>
      </c>
      <c r="G272" s="12" t="s">
        <v>291</v>
      </c>
      <c r="H272" s="68"/>
      <c r="I272" s="71"/>
      <c r="J272" s="69"/>
      <c r="K272" s="69"/>
    </row>
    <row r="273" spans="2:11" s="9" customFormat="1">
      <c r="B273" s="72" t="s">
        <v>184</v>
      </c>
      <c r="C273" s="70" t="s">
        <v>180</v>
      </c>
      <c r="D273" s="70" t="s">
        <v>288</v>
      </c>
      <c r="E273" s="23" t="s">
        <v>378</v>
      </c>
      <c r="F273" s="44">
        <f>[1]завод!F273+[1]ордж!F273+[1]центр!F273+[1]куйбыш!F273+[1]казенные!F273+'[1]школа 112'!F273</f>
        <v>6262</v>
      </c>
      <c r="G273" s="12">
        <f>(F273/F299)*100</f>
        <v>14.458888452746542</v>
      </c>
      <c r="H273" s="67">
        <f>[1]завод!H273+[1]ордж!H273+[1]центр!H273+[1]куйбыш!H273+[1]казенные!H273+'[1]школа 112'!H273:H274</f>
        <v>9276.5002000000004</v>
      </c>
      <c r="I273" s="70" t="s">
        <v>291</v>
      </c>
      <c r="J273" s="69">
        <f>[1]завод!J273+[1]ордж!J273+[1]центр!J273+[1]куйбыш!J273+[1]казенные!J273+'[1]школа 112'!J273</f>
        <v>86559655.920000002</v>
      </c>
      <c r="K273" s="69">
        <f>[1]завод!K273+[1]ордж!K273+[1]центр!K273+[1]куйбыш!K273+[1]казенные!K273+'[1]школа 112'!K273</f>
        <v>2220000</v>
      </c>
    </row>
    <row r="274" spans="2:11" s="9" customFormat="1">
      <c r="B274" s="73"/>
      <c r="C274" s="71"/>
      <c r="D274" s="71"/>
      <c r="E274" s="4" t="s">
        <v>377</v>
      </c>
      <c r="F274" s="44">
        <v>680976</v>
      </c>
      <c r="G274" s="12" t="s">
        <v>291</v>
      </c>
      <c r="H274" s="68"/>
      <c r="I274" s="71"/>
      <c r="J274" s="69"/>
      <c r="K274" s="69"/>
    </row>
    <row r="275" spans="2:11" s="9" customFormat="1">
      <c r="B275" s="72" t="s">
        <v>185</v>
      </c>
      <c r="C275" s="70" t="s">
        <v>180</v>
      </c>
      <c r="D275" s="70" t="s">
        <v>288</v>
      </c>
      <c r="E275" s="23" t="s">
        <v>378</v>
      </c>
      <c r="F275" s="44">
        <f>[1]завод!F275+[1]ордж!F275+[1]центр!F275+[1]куйбыш!F275+[1]казенные!F275+'[1]школа 112'!F275</f>
        <v>2996</v>
      </c>
      <c r="G275" s="12">
        <f>(F275/F299)*100</f>
        <v>6.9177307257152094</v>
      </c>
      <c r="H275" s="67">
        <f>[1]завод!H275+[1]ордж!H275+[1]центр!H275+[1]куйбыш!H275+[1]казенные!H275+'[1]школа 112'!H275:H276</f>
        <v>0</v>
      </c>
      <c r="I275" s="70" t="s">
        <v>291</v>
      </c>
      <c r="J275" s="69">
        <f>[1]завод!J275+[1]ордж!J275+[1]центр!J275+[1]куйбыш!J275+[1]казенные!J275+'[1]школа 112'!J275</f>
        <v>68565324.640000001</v>
      </c>
      <c r="K275" s="69">
        <f>[1]завод!K275+[1]ордж!K275+[1]центр!K275+[1]куйбыш!K275+[1]казенные!K275+'[1]школа 112'!K275</f>
        <v>1110000</v>
      </c>
    </row>
    <row r="276" spans="2:11" s="9" customFormat="1">
      <c r="B276" s="73"/>
      <c r="C276" s="71"/>
      <c r="D276" s="71"/>
      <c r="E276" s="4" t="s">
        <v>377</v>
      </c>
      <c r="F276" s="44">
        <f>[1]завод!F276+[1]ордж!F276+[1]центр!F276+[1]куйбыш!F276+[1]казенные!F276+'[1]школа 112'!F276</f>
        <v>395444</v>
      </c>
      <c r="G276" s="12" t="s">
        <v>291</v>
      </c>
      <c r="H276" s="68"/>
      <c r="I276" s="71"/>
      <c r="J276" s="69"/>
      <c r="K276" s="69"/>
    </row>
    <row r="277" spans="2:11" s="9" customFormat="1">
      <c r="B277" s="72" t="s">
        <v>186</v>
      </c>
      <c r="C277" s="70" t="s">
        <v>180</v>
      </c>
      <c r="D277" s="70" t="s">
        <v>288</v>
      </c>
      <c r="E277" s="23" t="s">
        <v>378</v>
      </c>
      <c r="F277" s="44">
        <f>[1]завод!F277+[1]ордж!F277+[1]центр!F277+[1]куйбыш!F277+[1]казенные!F277+'[1]школа 112'!F277</f>
        <v>4709</v>
      </c>
      <c r="G277" s="12">
        <f>(F277/F299)*100</f>
        <v>10.87302870073195</v>
      </c>
      <c r="H277" s="67">
        <f>[1]завод!H277+[1]ордж!H277+[1]центр!H277+[1]куйбыш!H277+[1]казенные!H277+'[1]школа 112'!H277:H278</f>
        <v>3793.45</v>
      </c>
      <c r="I277" s="70" t="s">
        <v>291</v>
      </c>
      <c r="J277" s="69">
        <f>[1]завод!J277+[1]ордж!J277+[1]центр!J277+[1]куйбыш!J277+[1]казенные!J277+'[1]школа 112'!J277</f>
        <v>53883314.82</v>
      </c>
      <c r="K277" s="69">
        <f>[1]завод!K277+[1]ордж!K277+[1]центр!K277+[1]куйбыш!K277+[1]казенные!K277+'[1]школа 112'!K277</f>
        <v>0</v>
      </c>
    </row>
    <row r="278" spans="2:11" s="9" customFormat="1">
      <c r="B278" s="73"/>
      <c r="C278" s="71"/>
      <c r="D278" s="71"/>
      <c r="E278" s="4" t="s">
        <v>377</v>
      </c>
      <c r="F278" s="44">
        <v>546444</v>
      </c>
      <c r="G278" s="12" t="s">
        <v>291</v>
      </c>
      <c r="H278" s="68"/>
      <c r="I278" s="71"/>
      <c r="J278" s="69"/>
      <c r="K278" s="69"/>
    </row>
    <row r="279" spans="2:11" s="9" customFormat="1">
      <c r="B279" s="72" t="s">
        <v>187</v>
      </c>
      <c r="C279" s="70" t="s">
        <v>180</v>
      </c>
      <c r="D279" s="70" t="s">
        <v>288</v>
      </c>
      <c r="E279" s="23" t="s">
        <v>378</v>
      </c>
      <c r="F279" s="44">
        <f>[1]завод!F279+[1]ордж!F279+[1]центр!F279+[1]куйбыш!F279+[1]казенные!F279+'[1]школа 112'!F279</f>
        <v>1632</v>
      </c>
      <c r="G279" s="12">
        <f>(F279/F299)*100</f>
        <v>3.768269874621903</v>
      </c>
      <c r="H279" s="67">
        <f>[1]завод!H279+[1]ордж!H279+[1]центр!H279+[1]куйбыш!H279+[1]казенные!H279+'[1]школа 112'!H279:H280</f>
        <v>1211.26</v>
      </c>
      <c r="I279" s="70" t="s">
        <v>291</v>
      </c>
      <c r="J279" s="69">
        <f>[1]завод!J279+[1]ордж!J279+[1]центр!J279+[1]куйбыш!J279+[1]казенные!J279+'[1]школа 112'!J279</f>
        <v>22570513.989999998</v>
      </c>
      <c r="K279" s="69">
        <f>[1]завод!K279+[1]ордж!K279+[1]центр!K279+[1]куйбыш!K279+[1]казенные!K279+'[1]школа 112'!K279</f>
        <v>0</v>
      </c>
    </row>
    <row r="280" spans="2:11" s="9" customFormat="1">
      <c r="B280" s="73"/>
      <c r="C280" s="71"/>
      <c r="D280" s="71"/>
      <c r="E280" s="4" t="s">
        <v>377</v>
      </c>
      <c r="F280" s="44">
        <v>200160</v>
      </c>
      <c r="G280" s="12" t="s">
        <v>291</v>
      </c>
      <c r="H280" s="68"/>
      <c r="I280" s="71"/>
      <c r="J280" s="69"/>
      <c r="K280" s="69"/>
    </row>
    <row r="281" spans="2:11" s="9" customFormat="1">
      <c r="B281" s="72" t="s">
        <v>188</v>
      </c>
      <c r="C281" s="70" t="s">
        <v>180</v>
      </c>
      <c r="D281" s="70" t="s">
        <v>288</v>
      </c>
      <c r="E281" s="23" t="s">
        <v>378</v>
      </c>
      <c r="F281" s="44">
        <f>[1]завод!F281+[1]ордж!F281+[1]центр!F281+[1]куйбыш!F281+[1]казенные!F281+'[1]школа 112'!F281</f>
        <v>2957</v>
      </c>
      <c r="G281" s="12">
        <f>(F281/F299)*100</f>
        <v>6.8276801588584357</v>
      </c>
      <c r="H281" s="67">
        <f>[1]завод!H281+[1]ордж!H281+[1]центр!H281+[1]куйбыш!H281+[1]казенные!H281+'[1]школа 112'!H281:H282</f>
        <v>4108.8873599999997</v>
      </c>
      <c r="I281" s="70" t="s">
        <v>291</v>
      </c>
      <c r="J281" s="69">
        <f>[1]завод!J281+[1]ордж!J281+[1]центр!J281+[1]куйбыш!J281+[1]казенные!J281+'[1]школа 112'!J281</f>
        <v>39093135.299999997</v>
      </c>
      <c r="K281" s="69">
        <f>[1]завод!K281+[1]ордж!K281+[1]центр!K281+[1]куйбыш!K281+[1]казенные!K281+'[1]школа 112'!K281</f>
        <v>157928.89000000001</v>
      </c>
    </row>
    <row r="282" spans="2:11" s="9" customFormat="1">
      <c r="B282" s="73"/>
      <c r="C282" s="71"/>
      <c r="D282" s="71"/>
      <c r="E282" s="4" t="s">
        <v>377</v>
      </c>
      <c r="F282" s="44">
        <v>456000</v>
      </c>
      <c r="G282" s="12" t="s">
        <v>291</v>
      </c>
      <c r="H282" s="68"/>
      <c r="I282" s="71"/>
      <c r="J282" s="69"/>
      <c r="K282" s="69"/>
    </row>
    <row r="283" spans="2:11" s="9" customFormat="1">
      <c r="B283" s="72" t="s">
        <v>189</v>
      </c>
      <c r="C283" s="70" t="s">
        <v>180</v>
      </c>
      <c r="D283" s="70" t="s">
        <v>288</v>
      </c>
      <c r="E283" s="23" t="s">
        <v>378</v>
      </c>
      <c r="F283" s="44">
        <f>[1]завод!F283+[1]ордж!F283+[1]центр!F283+[1]куйбыш!F283+[1]казенные!F283+'[1]школа 112'!F283</f>
        <v>2658</v>
      </c>
      <c r="G283" s="12">
        <f>(F283/F299)*100</f>
        <v>6.1372924796231727</v>
      </c>
      <c r="H283" s="67">
        <f>[1]завод!H283+[1]ордж!H283+[1]центр!H283+[1]куйбыш!H283+[1]казенные!H283+'[1]школа 112'!H283:H284</f>
        <v>46.5</v>
      </c>
      <c r="I283" s="70" t="s">
        <v>291</v>
      </c>
      <c r="J283" s="69">
        <f>[1]завод!J283+[1]ордж!J283+[1]центр!J283+[1]куйбыш!J283+[1]казенные!J283+'[1]школа 112'!J283</f>
        <v>46246402.549999997</v>
      </c>
      <c r="K283" s="69">
        <f>[1]завод!K283+[1]ордж!K283+[1]центр!K283+[1]куйбыш!K283+[1]казенные!K283+'[1]школа 112'!K283</f>
        <v>0</v>
      </c>
    </row>
    <row r="284" spans="2:11" s="9" customFormat="1">
      <c r="B284" s="73"/>
      <c r="C284" s="71"/>
      <c r="D284" s="71"/>
      <c r="E284" s="4" t="s">
        <v>377</v>
      </c>
      <c r="F284" s="44">
        <f>[1]завод!F284+[1]ордж!F284+[1]центр!F284+[1]куйбыш!F284+[1]казенные!F284+'[1]школа 112'!F284</f>
        <v>273122</v>
      </c>
      <c r="G284" s="12" t="s">
        <v>291</v>
      </c>
      <c r="H284" s="68"/>
      <c r="I284" s="71"/>
      <c r="J284" s="69"/>
      <c r="K284" s="69"/>
    </row>
    <row r="285" spans="2:11" s="9" customFormat="1">
      <c r="B285" s="72" t="s">
        <v>190</v>
      </c>
      <c r="C285" s="70" t="s">
        <v>180</v>
      </c>
      <c r="D285" s="70" t="s">
        <v>288</v>
      </c>
      <c r="E285" s="23" t="s">
        <v>378</v>
      </c>
      <c r="F285" s="44">
        <f>[1]завод!F285+[1]ордж!F285+[1]центр!F285+[1]куйбыш!F285+[1]казенные!F285+'[1]школа 112'!F285</f>
        <v>2626</v>
      </c>
      <c r="G285" s="12">
        <f>(F285/F299)*100</f>
        <v>6.0634048350227436</v>
      </c>
      <c r="H285" s="67">
        <f>[1]завод!H285+[1]ордж!H285+[1]центр!H285+[1]куйбыш!H285+[1]казенные!H285+'[1]школа 112'!H285:H286</f>
        <v>16.2</v>
      </c>
      <c r="I285" s="70" t="s">
        <v>291</v>
      </c>
      <c r="J285" s="69">
        <f>[1]завод!J285+[1]ордж!J285+[1]центр!J285+[1]куйбыш!J285+[1]казенные!J285+'[1]школа 112'!J285</f>
        <v>48866996.490000002</v>
      </c>
      <c r="K285" s="69">
        <f>[1]завод!K285+[1]ордж!K285+[1]центр!K285+[1]куйбыш!K285+[1]казенные!K285+'[1]школа 112'!K285</f>
        <v>1110000</v>
      </c>
    </row>
    <row r="286" spans="2:11" s="9" customFormat="1">
      <c r="B286" s="73"/>
      <c r="C286" s="71"/>
      <c r="D286" s="71"/>
      <c r="E286" s="4" t="s">
        <v>377</v>
      </c>
      <c r="F286" s="44">
        <f>[1]завод!F286+[1]ордж!F286+[1]центр!F286+[1]куйбыш!F286+[1]казенные!F286+'[1]школа 112'!F286</f>
        <v>516708</v>
      </c>
      <c r="G286" s="12" t="s">
        <v>291</v>
      </c>
      <c r="H286" s="68"/>
      <c r="I286" s="71"/>
      <c r="J286" s="69"/>
      <c r="K286" s="69"/>
    </row>
    <row r="287" spans="2:11" s="9" customFormat="1">
      <c r="B287" s="72" t="s">
        <v>191</v>
      </c>
      <c r="C287" s="70" t="s">
        <v>180</v>
      </c>
      <c r="D287" s="70" t="s">
        <v>288</v>
      </c>
      <c r="E287" s="23" t="s">
        <v>378</v>
      </c>
      <c r="F287" s="44">
        <f>[1]завод!F287+[1]ордж!F287+[1]центр!F287+[1]куйбыш!F287+[1]казенные!F287+'[1]школа 112'!F287</f>
        <v>2670</v>
      </c>
      <c r="G287" s="12">
        <f>(F287/F299)*100</f>
        <v>6.165000346348334</v>
      </c>
      <c r="H287" s="67">
        <f>[1]завод!H287+[1]ордж!H287+[1]центр!H287+[1]куйбыш!H287+[1]казенные!H287+'[1]школа 112'!H287:H288</f>
        <v>0</v>
      </c>
      <c r="I287" s="70" t="s">
        <v>291</v>
      </c>
      <c r="J287" s="69">
        <f>[1]завод!J287+[1]ордж!J287+[1]центр!J287+[1]куйбыш!J287+[1]казенные!J287+'[1]школа 112'!J287</f>
        <v>31203736.609999999</v>
      </c>
      <c r="K287" s="69">
        <f>[1]завод!K287+[1]ордж!K287+[1]центр!K287+[1]куйбыш!K287+[1]казенные!K287+'[1]школа 112'!K287</f>
        <v>0</v>
      </c>
    </row>
    <row r="288" spans="2:11" s="9" customFormat="1">
      <c r="B288" s="73"/>
      <c r="C288" s="71"/>
      <c r="D288" s="71"/>
      <c r="E288" s="4" t="s">
        <v>377</v>
      </c>
      <c r="F288" s="44">
        <f>[1]завод!F288+[1]ордж!F288+[1]центр!F288+[1]куйбыш!F288+[1]казенные!F288+'[1]школа 112'!F288</f>
        <v>860540</v>
      </c>
      <c r="G288" s="12" t="s">
        <v>291</v>
      </c>
      <c r="H288" s="68"/>
      <c r="I288" s="71"/>
      <c r="J288" s="69"/>
      <c r="K288" s="69"/>
    </row>
    <row r="289" spans="2:11" s="9" customFormat="1">
      <c r="B289" s="72" t="s">
        <v>192</v>
      </c>
      <c r="C289" s="70" t="s">
        <v>180</v>
      </c>
      <c r="D289" s="70" t="s">
        <v>288</v>
      </c>
      <c r="E289" s="23" t="s">
        <v>378</v>
      </c>
      <c r="F289" s="44">
        <f>[1]завод!F289+[1]ордж!F289+[1]центр!F289+[1]куйбыш!F289+[1]казенные!F289+'[1]школа 112'!F289</f>
        <v>2076</v>
      </c>
      <c r="G289" s="12">
        <f>(F289/F299)*100</f>
        <v>4.7934609434528621</v>
      </c>
      <c r="H289" s="67">
        <f>[1]завод!H289+[1]ордж!H289+[1]центр!H289+[1]куйбыш!H289+[1]казенные!H289+'[1]школа 112'!H289:H290</f>
        <v>0</v>
      </c>
      <c r="I289" s="70" t="s">
        <v>291</v>
      </c>
      <c r="J289" s="69">
        <f>[1]завод!J289+[1]ордж!J289+[1]центр!J289+[1]куйбыш!J289+[1]казенные!J289+'[1]школа 112'!J289</f>
        <v>49993747.399999999</v>
      </c>
      <c r="K289" s="69">
        <f>[1]завод!K289+[1]ордж!K289+[1]центр!K289+[1]куйбыш!K289+[1]казенные!K289+'[1]школа 112'!K289</f>
        <v>1149543.55</v>
      </c>
    </row>
    <row r="290" spans="2:11" s="9" customFormat="1">
      <c r="B290" s="73"/>
      <c r="C290" s="71"/>
      <c r="D290" s="71"/>
      <c r="E290" s="4" t="s">
        <v>377</v>
      </c>
      <c r="F290" s="44">
        <f>[1]завод!F290+[1]ордж!F290+[1]центр!F290+[1]куйбыш!F290+[1]казенные!F290+'[1]школа 112'!F290</f>
        <v>690768</v>
      </c>
      <c r="G290" s="12" t="s">
        <v>291</v>
      </c>
      <c r="H290" s="68"/>
      <c r="I290" s="71"/>
      <c r="J290" s="69"/>
      <c r="K290" s="69"/>
    </row>
    <row r="291" spans="2:11" s="9" customFormat="1">
      <c r="B291" s="72" t="s">
        <v>193</v>
      </c>
      <c r="C291" s="70" t="s">
        <v>180</v>
      </c>
      <c r="D291" s="70" t="s">
        <v>288</v>
      </c>
      <c r="E291" s="23" t="s">
        <v>378</v>
      </c>
      <c r="F291" s="44">
        <f>[1]завод!F291+[1]ордж!F291+[1]центр!F291+[1]куйбыш!F291+[1]казенные!F291+'[1]школа 112'!F291</f>
        <v>768</v>
      </c>
      <c r="G291" s="12">
        <f>(F291/F299)*100</f>
        <v>1.7733034704103072</v>
      </c>
      <c r="H291" s="67">
        <f>[1]завод!H291+[1]ордж!H291+[1]центр!H291+[1]куйбыш!H291+[1]казенные!H291+'[1]школа 112'!H291:H292</f>
        <v>775.85</v>
      </c>
      <c r="I291" s="70" t="s">
        <v>291</v>
      </c>
      <c r="J291" s="69">
        <f>[1]завод!J291+[1]ордж!J291+[1]центр!J291+[1]куйбыш!J291+[1]казенные!J291+'[1]школа 112'!J291</f>
        <v>62692794.829999998</v>
      </c>
      <c r="K291" s="69">
        <f>[1]завод!K291+[1]ордж!K291+[1]центр!K291+[1]куйбыш!K291+[1]казенные!K291+'[1]школа 112'!K291</f>
        <v>0</v>
      </c>
    </row>
    <row r="292" spans="2:11" s="9" customFormat="1">
      <c r="B292" s="73"/>
      <c r="C292" s="71"/>
      <c r="D292" s="71"/>
      <c r="E292" s="4" t="s">
        <v>377</v>
      </c>
      <c r="F292" s="44">
        <v>274724</v>
      </c>
      <c r="G292" s="12" t="s">
        <v>291</v>
      </c>
      <c r="H292" s="68"/>
      <c r="I292" s="71"/>
      <c r="J292" s="69"/>
      <c r="K292" s="69"/>
    </row>
    <row r="293" spans="2:11" s="9" customFormat="1">
      <c r="B293" s="72" t="s">
        <v>194</v>
      </c>
      <c r="C293" s="70" t="s">
        <v>180</v>
      </c>
      <c r="D293" s="70" t="s">
        <v>288</v>
      </c>
      <c r="E293" s="23" t="s">
        <v>378</v>
      </c>
      <c r="F293" s="44">
        <f>[1]завод!F293+[1]ордж!F293+[1]центр!F293+[1]куйбыш!F293+[1]казенные!F293+'[1]школа 112'!F293</f>
        <v>1005</v>
      </c>
      <c r="G293" s="12">
        <f>(F293/F299)*100</f>
        <v>2.320533838232238</v>
      </c>
      <c r="H293" s="67">
        <f>[1]завод!H293+[1]ордж!H293+[1]центр!H293+[1]куйбыш!H293+[1]казенные!H293+'[1]школа 112'!H293:H294</f>
        <v>758.1</v>
      </c>
      <c r="I293" s="70" t="s">
        <v>291</v>
      </c>
      <c r="J293" s="69">
        <f>[1]завод!J293+[1]ордж!J293+[1]центр!J293+[1]куйбыш!J293+[1]казенные!J293+'[1]школа 112'!J293</f>
        <v>28026654.690000001</v>
      </c>
      <c r="K293" s="69">
        <f>[1]завод!K293+[1]ордж!K293+[1]центр!K293+[1]куйбыш!K293+[1]казенные!K293+'[1]школа 112'!K293</f>
        <v>0</v>
      </c>
    </row>
    <row r="294" spans="2:11" s="9" customFormat="1">
      <c r="B294" s="73"/>
      <c r="C294" s="71"/>
      <c r="D294" s="71"/>
      <c r="E294" s="4" t="s">
        <v>377</v>
      </c>
      <c r="F294" s="44">
        <f>[1]завод!F294+[1]ордж!F294+[1]центр!F294+[1]куйбыш!F294+[1]казенные!F294+'[1]школа 112'!F294</f>
        <v>24192</v>
      </c>
      <c r="G294" s="12" t="s">
        <v>291</v>
      </c>
      <c r="H294" s="68"/>
      <c r="I294" s="71"/>
      <c r="J294" s="69"/>
      <c r="K294" s="69"/>
    </row>
    <row r="295" spans="2:11" s="9" customFormat="1" ht="28.5" customHeight="1">
      <c r="B295" s="72" t="s">
        <v>195</v>
      </c>
      <c r="C295" s="70" t="s">
        <v>180</v>
      </c>
      <c r="D295" s="70" t="s">
        <v>288</v>
      </c>
      <c r="E295" s="4" t="s">
        <v>378</v>
      </c>
      <c r="F295" s="44">
        <f>[1]завод!F295+[1]ордж!F295+[1]центр!F295+[1]куйбыш!F295+[1]казенные!F295+'[1]школа 112'!F295</f>
        <v>264</v>
      </c>
      <c r="G295" s="12">
        <f>(F295/F299)*100</f>
        <v>0.60957306795354316</v>
      </c>
      <c r="H295" s="67">
        <f>[1]завод!H295+[1]ордж!H295+[1]центр!H295+[1]куйбыш!H295+[1]казенные!H295+'[1]школа 112'!H295:H296</f>
        <v>155.30000000000001</v>
      </c>
      <c r="I295" s="70" t="s">
        <v>291</v>
      </c>
      <c r="J295" s="69">
        <f>[1]завод!J295+[1]ордж!J295+[1]центр!J295+[1]куйбыш!J295+[1]казенные!J295+'[1]школа 112'!J295</f>
        <v>5739294.6600000001</v>
      </c>
      <c r="K295" s="69">
        <f>[1]завод!K295+[1]ордж!K295+[1]центр!K295+[1]куйбыш!K295+[1]казенные!K295+'[1]школа 112'!K295</f>
        <v>0</v>
      </c>
    </row>
    <row r="296" spans="2:11" s="9" customFormat="1" ht="30" customHeight="1">
      <c r="B296" s="73"/>
      <c r="C296" s="71"/>
      <c r="D296" s="71"/>
      <c r="E296" s="4" t="s">
        <v>377</v>
      </c>
      <c r="F296" s="44">
        <f>[1]завод!F296+[1]ордж!F296+[1]центр!F296+[1]куйбыш!F296+[1]казенные!F296+'[1]школа 112'!F296</f>
        <v>17600</v>
      </c>
      <c r="G296" s="12" t="s">
        <v>291</v>
      </c>
      <c r="H296" s="68"/>
      <c r="I296" s="71"/>
      <c r="J296" s="69"/>
      <c r="K296" s="69"/>
    </row>
    <row r="297" spans="2:11" s="9" customFormat="1">
      <c r="B297" s="79" t="s">
        <v>196</v>
      </c>
      <c r="C297" s="70" t="s">
        <v>180</v>
      </c>
      <c r="D297" s="70" t="s">
        <v>288</v>
      </c>
      <c r="E297" s="23" t="s">
        <v>378</v>
      </c>
      <c r="F297" s="44">
        <f>[1]завод!F297+[1]ордж!F297+[1]центр!F297+[1]куйбыш!F297+[1]казенные!F297+'[1]школа 112'!F297</f>
        <v>1879</v>
      </c>
      <c r="G297" s="12">
        <f>(F297/F299)*100</f>
        <v>4.3385901313814683</v>
      </c>
      <c r="H297" s="67">
        <f>[1]завод!H297+[1]ордж!H297+[1]центр!H297+[1]куйбыш!H297+[1]казенные!H297+'[1]школа 112'!H297:H298</f>
        <v>3812.97</v>
      </c>
      <c r="I297" s="70" t="s">
        <v>291</v>
      </c>
      <c r="J297" s="69">
        <f>[1]завод!J297+[1]ордж!J297+[1]центр!J297+[1]куйбыш!J297+[1]казенные!J297+'[1]школа 112'!J297</f>
        <v>34191304.140000001</v>
      </c>
      <c r="K297" s="69">
        <f>[1]завод!K297+[1]ордж!K297+[1]центр!K297+[1]куйбыш!K297+[1]казенные!K297+'[1]школа 112'!K297</f>
        <v>0</v>
      </c>
    </row>
    <row r="298" spans="2:11">
      <c r="B298" s="80"/>
      <c r="C298" s="71"/>
      <c r="D298" s="71"/>
      <c r="E298" s="4" t="s">
        <v>377</v>
      </c>
      <c r="F298" s="44">
        <v>234752</v>
      </c>
      <c r="G298" s="12" t="s">
        <v>291</v>
      </c>
      <c r="H298" s="68"/>
      <c r="I298" s="71"/>
      <c r="J298" s="69"/>
      <c r="K298" s="69"/>
    </row>
    <row r="299" spans="2:11">
      <c r="B299" s="58" t="s">
        <v>396</v>
      </c>
      <c r="C299" s="81"/>
      <c r="D299" s="82"/>
      <c r="E299" s="24" t="s">
        <v>378</v>
      </c>
      <c r="F299" s="112">
        <f>F271+F275+F277+F279+F281+F283+F285+F287+F289+F291+F293+F295+F297+F269+F273</f>
        <v>43309</v>
      </c>
      <c r="G299" s="57">
        <f>(F299/F300)*100</f>
        <v>58.867745004757374</v>
      </c>
      <c r="H299" s="24" t="s">
        <v>291</v>
      </c>
      <c r="I299" s="24" t="s">
        <v>291</v>
      </c>
      <c r="J299" s="29" t="s">
        <v>291</v>
      </c>
      <c r="K299" s="29" t="s">
        <v>291</v>
      </c>
    </row>
    <row r="300" spans="2:11" ht="30.75" customHeight="1">
      <c r="B300" s="58" t="s">
        <v>397</v>
      </c>
      <c r="C300" s="59"/>
      <c r="D300" s="60"/>
      <c r="E300" s="24" t="s">
        <v>378</v>
      </c>
      <c r="F300" s="112">
        <v>73570</v>
      </c>
      <c r="G300" s="57">
        <f>(F300/F300)*100</f>
        <v>100</v>
      </c>
      <c r="H300" s="24" t="s">
        <v>291</v>
      </c>
      <c r="I300" s="24" t="s">
        <v>291</v>
      </c>
      <c r="J300" s="29" t="s">
        <v>291</v>
      </c>
      <c r="K300" s="29" t="s">
        <v>291</v>
      </c>
    </row>
    <row r="301" spans="2:11">
      <c r="B301" s="63" t="s">
        <v>15</v>
      </c>
      <c r="C301" s="64"/>
      <c r="D301" s="64"/>
      <c r="E301" s="64"/>
      <c r="F301" s="64"/>
      <c r="G301" s="64"/>
      <c r="H301" s="64"/>
      <c r="I301" s="64"/>
      <c r="J301" s="64"/>
      <c r="K301" s="64"/>
    </row>
    <row r="302" spans="2:11" ht="78.75">
      <c r="B302" s="18" t="s">
        <v>18</v>
      </c>
      <c r="C302" s="1" t="s">
        <v>180</v>
      </c>
      <c r="D302" s="3" t="s">
        <v>289</v>
      </c>
      <c r="E302" s="4" t="s">
        <v>379</v>
      </c>
      <c r="F302" s="37">
        <v>1486</v>
      </c>
      <c r="G302" s="1" t="s">
        <v>291</v>
      </c>
      <c r="H302" s="47">
        <v>4168.3999999999996</v>
      </c>
      <c r="I302" s="1" t="s">
        <v>291</v>
      </c>
      <c r="J302" s="47">
        <v>32921062.460000001</v>
      </c>
      <c r="K302" s="47">
        <v>0</v>
      </c>
    </row>
    <row r="303" spans="2:11">
      <c r="B303" s="62" t="s">
        <v>16</v>
      </c>
      <c r="C303" s="62"/>
      <c r="D303" s="62"/>
      <c r="E303" s="62"/>
      <c r="F303" s="62"/>
      <c r="G303" s="62"/>
      <c r="H303" s="62"/>
      <c r="I303" s="62"/>
      <c r="J303" s="62"/>
      <c r="K303" s="62"/>
    </row>
    <row r="304" spans="2:11" ht="63">
      <c r="B304" s="19" t="s">
        <v>290</v>
      </c>
      <c r="C304" s="1" t="s">
        <v>180</v>
      </c>
      <c r="D304" s="3" t="s">
        <v>332</v>
      </c>
      <c r="E304" s="11" t="s">
        <v>380</v>
      </c>
      <c r="F304" s="37">
        <v>50717</v>
      </c>
      <c r="G304" s="1" t="s">
        <v>291</v>
      </c>
      <c r="H304" s="47">
        <v>755.31895999999995</v>
      </c>
      <c r="I304" s="1" t="s">
        <v>291</v>
      </c>
      <c r="J304" s="47">
        <v>264328544.01999995</v>
      </c>
      <c r="K304" s="47">
        <v>0</v>
      </c>
    </row>
    <row r="305" spans="2:11" ht="75">
      <c r="B305" s="19" t="s">
        <v>334</v>
      </c>
      <c r="C305" s="1" t="s">
        <v>180</v>
      </c>
      <c r="D305" s="3" t="s">
        <v>333</v>
      </c>
      <c r="E305" s="11" t="s">
        <v>381</v>
      </c>
      <c r="F305" s="37">
        <v>33082</v>
      </c>
      <c r="G305" s="1" t="s">
        <v>291</v>
      </c>
      <c r="H305" s="47">
        <v>556922.24040000001</v>
      </c>
      <c r="I305" s="1" t="s">
        <v>291</v>
      </c>
      <c r="J305" s="47">
        <v>205920940.24999997</v>
      </c>
      <c r="K305" s="47">
        <v>0</v>
      </c>
    </row>
    <row r="306" spans="2:11" ht="31.5">
      <c r="B306" s="19" t="s">
        <v>17</v>
      </c>
      <c r="C306" s="1" t="s">
        <v>180</v>
      </c>
      <c r="D306" s="3" t="s">
        <v>335</v>
      </c>
      <c r="E306" s="11" t="s">
        <v>382</v>
      </c>
      <c r="F306" s="37">
        <v>816870</v>
      </c>
      <c r="G306" s="1" t="s">
        <v>291</v>
      </c>
      <c r="H306" s="47">
        <v>1409.8233600000001</v>
      </c>
      <c r="I306" s="1" t="s">
        <v>291</v>
      </c>
      <c r="J306" s="47">
        <v>204320254.46000004</v>
      </c>
      <c r="K306" s="47">
        <v>0</v>
      </c>
    </row>
    <row r="307" spans="2:11">
      <c r="B307" s="5"/>
      <c r="C307" s="6"/>
      <c r="D307" s="6"/>
      <c r="E307" s="7"/>
      <c r="F307" s="7"/>
      <c r="G307" s="7"/>
      <c r="H307" s="8"/>
      <c r="I307" s="7"/>
      <c r="J307" s="7"/>
      <c r="K307" s="7"/>
    </row>
    <row r="308" spans="2:11">
      <c r="B308" s="61" t="s">
        <v>392</v>
      </c>
      <c r="C308" s="61"/>
      <c r="D308" s="61"/>
      <c r="E308" s="61"/>
      <c r="F308" s="61"/>
      <c r="G308" s="61"/>
      <c r="H308" s="61"/>
      <c r="I308" s="61"/>
      <c r="J308" s="61"/>
      <c r="K308" s="61"/>
    </row>
    <row r="309" spans="2:11">
      <c r="B309" s="5"/>
      <c r="C309" s="6"/>
      <c r="D309" s="6"/>
      <c r="E309" s="7"/>
      <c r="F309" s="7"/>
      <c r="G309" s="7"/>
      <c r="H309" s="8"/>
      <c r="I309" s="7"/>
      <c r="J309" s="7"/>
      <c r="K309" s="7"/>
    </row>
    <row r="310" spans="2:11">
      <c r="B310" s="5"/>
      <c r="C310" s="6"/>
      <c r="D310" s="6"/>
      <c r="E310" s="7"/>
      <c r="F310" s="7"/>
      <c r="G310" s="7"/>
      <c r="H310" s="8"/>
      <c r="I310" s="7"/>
      <c r="J310" s="7"/>
      <c r="K310" s="7"/>
    </row>
    <row r="311" spans="2:11">
      <c r="B311" s="5"/>
      <c r="C311" s="6"/>
      <c r="D311" s="6"/>
      <c r="E311" s="7"/>
      <c r="F311" s="7"/>
      <c r="G311" s="7"/>
      <c r="H311" s="8"/>
      <c r="I311" s="7"/>
      <c r="J311" s="7"/>
      <c r="K311" s="7"/>
    </row>
  </sheetData>
  <mergeCells count="135">
    <mergeCell ref="B299:D299"/>
    <mergeCell ref="B263:D263"/>
    <mergeCell ref="B264:D264"/>
    <mergeCell ref="B265:D265"/>
    <mergeCell ref="B267:D267"/>
    <mergeCell ref="B166:D166"/>
    <mergeCell ref="B167:D167"/>
    <mergeCell ref="B169:D169"/>
    <mergeCell ref="B170:D170"/>
    <mergeCell ref="B271:B272"/>
    <mergeCell ref="C271:C272"/>
    <mergeCell ref="D271:D272"/>
    <mergeCell ref="B266:D266"/>
    <mergeCell ref="I295:I296"/>
    <mergeCell ref="J295:J296"/>
    <mergeCell ref="K295:K296"/>
    <mergeCell ref="B297:B298"/>
    <mergeCell ref="C297:C298"/>
    <mergeCell ref="D297:D298"/>
    <mergeCell ref="H297:H298"/>
    <mergeCell ref="I297:I298"/>
    <mergeCell ref="J297:J298"/>
    <mergeCell ref="K297:K298"/>
    <mergeCell ref="B295:B296"/>
    <mergeCell ref="C295:C296"/>
    <mergeCell ref="D295:D296"/>
    <mergeCell ref="H295:H296"/>
    <mergeCell ref="I291:I292"/>
    <mergeCell ref="J291:J292"/>
    <mergeCell ref="K291:K292"/>
    <mergeCell ref="B293:B294"/>
    <mergeCell ref="C293:C294"/>
    <mergeCell ref="D293:D294"/>
    <mergeCell ref="H293:H294"/>
    <mergeCell ref="I293:I294"/>
    <mergeCell ref="J293:J294"/>
    <mergeCell ref="K293:K294"/>
    <mergeCell ref="B291:B292"/>
    <mergeCell ref="C291:C292"/>
    <mergeCell ref="D291:D292"/>
    <mergeCell ref="H291:H292"/>
    <mergeCell ref="I287:I288"/>
    <mergeCell ref="J287:J288"/>
    <mergeCell ref="K287:K288"/>
    <mergeCell ref="B289:B290"/>
    <mergeCell ref="C289:C290"/>
    <mergeCell ref="D289:D290"/>
    <mergeCell ref="H289:H290"/>
    <mergeCell ref="I289:I290"/>
    <mergeCell ref="J289:J290"/>
    <mergeCell ref="K289:K290"/>
    <mergeCell ref="B287:B288"/>
    <mergeCell ref="C287:C288"/>
    <mergeCell ref="D287:D288"/>
    <mergeCell ref="H287:H288"/>
    <mergeCell ref="I283:I284"/>
    <mergeCell ref="J283:J284"/>
    <mergeCell ref="K283:K284"/>
    <mergeCell ref="B285:B286"/>
    <mergeCell ref="C285:C286"/>
    <mergeCell ref="D285:D286"/>
    <mergeCell ref="H285:H286"/>
    <mergeCell ref="I285:I286"/>
    <mergeCell ref="J285:J286"/>
    <mergeCell ref="K285:K286"/>
    <mergeCell ref="B283:B284"/>
    <mergeCell ref="C283:C284"/>
    <mergeCell ref="D283:D284"/>
    <mergeCell ref="H283:H284"/>
    <mergeCell ref="I279:I280"/>
    <mergeCell ref="J279:J280"/>
    <mergeCell ref="K279:K280"/>
    <mergeCell ref="B281:B282"/>
    <mergeCell ref="C281:C282"/>
    <mergeCell ref="D281:D282"/>
    <mergeCell ref="H281:H282"/>
    <mergeCell ref="I281:I282"/>
    <mergeCell ref="J281:J282"/>
    <mergeCell ref="K281:K282"/>
    <mergeCell ref="B279:B280"/>
    <mergeCell ref="C279:C280"/>
    <mergeCell ref="D279:D280"/>
    <mergeCell ref="H279:H280"/>
    <mergeCell ref="I275:I276"/>
    <mergeCell ref="J275:J276"/>
    <mergeCell ref="K275:K276"/>
    <mergeCell ref="B277:B278"/>
    <mergeCell ref="C277:C278"/>
    <mergeCell ref="D277:D278"/>
    <mergeCell ref="H277:H278"/>
    <mergeCell ref="I277:I278"/>
    <mergeCell ref="J277:J278"/>
    <mergeCell ref="K277:K278"/>
    <mergeCell ref="B275:B276"/>
    <mergeCell ref="C275:C276"/>
    <mergeCell ref="D275:D276"/>
    <mergeCell ref="H275:H276"/>
    <mergeCell ref="J273:J274"/>
    <mergeCell ref="K273:K274"/>
    <mergeCell ref="G3:G4"/>
    <mergeCell ref="H3:H4"/>
    <mergeCell ref="I3:I4"/>
    <mergeCell ref="B1:K2"/>
    <mergeCell ref="J3:K3"/>
    <mergeCell ref="B3:B4"/>
    <mergeCell ref="C3:C4"/>
    <mergeCell ref="D3:D4"/>
    <mergeCell ref="E3:F3"/>
    <mergeCell ref="H271:H272"/>
    <mergeCell ref="E262:E267"/>
    <mergeCell ref="E166:E170"/>
    <mergeCell ref="B300:D300"/>
    <mergeCell ref="B308:K308"/>
    <mergeCell ref="B5:K5"/>
    <mergeCell ref="B303:K303"/>
    <mergeCell ref="B301:K301"/>
    <mergeCell ref="B268:K268"/>
    <mergeCell ref="B171:K171"/>
    <mergeCell ref="B168:D168"/>
    <mergeCell ref="B262:D262"/>
    <mergeCell ref="B269:B270"/>
    <mergeCell ref="C269:C270"/>
    <mergeCell ref="D269:D270"/>
    <mergeCell ref="H269:H270"/>
    <mergeCell ref="I269:I270"/>
    <mergeCell ref="J269:J270"/>
    <mergeCell ref="K269:K270"/>
    <mergeCell ref="I271:I272"/>
    <mergeCell ref="J271:J272"/>
    <mergeCell ref="K271:K272"/>
    <mergeCell ref="B273:B274"/>
    <mergeCell ref="C273:C274"/>
    <mergeCell ref="D273:D274"/>
    <mergeCell ref="H273:H274"/>
    <mergeCell ref="I273:I274"/>
  </mergeCells>
  <pageMargins left="0.19685039370078741" right="0.19685039370078741" top="0.19685039370078741" bottom="0.19685039370078741" header="0.19685039370078741" footer="0.19685039370078741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:K18"/>
  <sheetViews>
    <sheetView zoomScale="80" zoomScaleNormal="80" workbookViewId="0">
      <pane ySplit="4" topLeftCell="A5" activePane="bottomLeft" state="frozen"/>
      <selection pane="bottomLeft" activeCell="B3" sqref="B3:B4"/>
    </sheetView>
  </sheetViews>
  <sheetFormatPr defaultRowHeight="15"/>
  <cols>
    <col min="1" max="1" width="3.5703125" style="2" customWidth="1"/>
    <col min="2" max="2" width="36" style="2" customWidth="1"/>
    <col min="3" max="3" width="24.140625" style="2" customWidth="1"/>
    <col min="4" max="4" width="41.5703125" style="2" customWidth="1"/>
    <col min="5" max="5" width="16" style="2" customWidth="1"/>
    <col min="6" max="6" width="13.28515625" style="2" customWidth="1"/>
    <col min="7" max="7" width="31" style="2" bestFit="1" customWidth="1"/>
    <col min="8" max="8" width="19.85546875" style="2" bestFit="1" customWidth="1"/>
    <col min="9" max="9" width="31" style="2" bestFit="1" customWidth="1"/>
    <col min="10" max="10" width="15.42578125" style="2" customWidth="1"/>
    <col min="11" max="11" width="15" style="2" customWidth="1"/>
    <col min="12" max="12" width="3.5703125" style="2" customWidth="1"/>
    <col min="13" max="16384" width="9.140625" style="2"/>
  </cols>
  <sheetData>
    <row r="1" spans="1:11" ht="16.5" customHeight="1">
      <c r="B1" s="75" t="s">
        <v>401</v>
      </c>
      <c r="C1" s="75"/>
      <c r="D1" s="75"/>
      <c r="E1" s="75"/>
      <c r="F1" s="75"/>
      <c r="G1" s="75"/>
      <c r="H1" s="75"/>
      <c r="I1" s="75"/>
      <c r="J1" s="75"/>
      <c r="K1" s="75"/>
    </row>
    <row r="2" spans="1:11" ht="29.25" customHeight="1"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92.25" customHeight="1">
      <c r="A3" s="87"/>
      <c r="B3" s="74" t="s">
        <v>0</v>
      </c>
      <c r="C3" s="74" t="s">
        <v>8</v>
      </c>
      <c r="D3" s="74" t="s">
        <v>360</v>
      </c>
      <c r="E3" s="89" t="s">
        <v>3</v>
      </c>
      <c r="F3" s="90"/>
      <c r="G3" s="74" t="s">
        <v>6</v>
      </c>
      <c r="H3" s="74" t="s">
        <v>4</v>
      </c>
      <c r="I3" s="74" t="s">
        <v>7</v>
      </c>
      <c r="J3" s="74" t="s">
        <v>5</v>
      </c>
      <c r="K3" s="74"/>
    </row>
    <row r="4" spans="1:11" ht="28.5">
      <c r="A4" s="87"/>
      <c r="B4" s="74"/>
      <c r="C4" s="74"/>
      <c r="D4" s="74"/>
      <c r="E4" s="13" t="s">
        <v>361</v>
      </c>
      <c r="F4" s="13" t="s">
        <v>362</v>
      </c>
      <c r="G4" s="74"/>
      <c r="H4" s="74"/>
      <c r="I4" s="74"/>
      <c r="J4" s="13" t="s">
        <v>1</v>
      </c>
      <c r="K4" s="13" t="s">
        <v>2</v>
      </c>
    </row>
    <row r="5" spans="1:11" ht="105">
      <c r="B5" s="20" t="s">
        <v>292</v>
      </c>
      <c r="C5" s="1" t="s">
        <v>305</v>
      </c>
      <c r="D5" s="3" t="s">
        <v>310</v>
      </c>
      <c r="E5" s="33" t="s">
        <v>363</v>
      </c>
      <c r="F5" s="37">
        <v>330779</v>
      </c>
      <c r="G5" s="49" t="s">
        <v>291</v>
      </c>
      <c r="H5" s="38">
        <v>3982.3</v>
      </c>
      <c r="I5" s="49" t="s">
        <v>291</v>
      </c>
      <c r="J5" s="50">
        <v>41938.980000000003</v>
      </c>
      <c r="K5" s="50">
        <v>48717475.090000004</v>
      </c>
    </row>
    <row r="6" spans="1:11" ht="105">
      <c r="B6" s="20" t="s">
        <v>293</v>
      </c>
      <c r="C6" s="1" t="s">
        <v>306</v>
      </c>
      <c r="D6" s="3" t="s">
        <v>310</v>
      </c>
      <c r="E6" s="33" t="s">
        <v>363</v>
      </c>
      <c r="F6" s="37">
        <v>304599</v>
      </c>
      <c r="G6" s="49" t="s">
        <v>291</v>
      </c>
      <c r="H6" s="38">
        <v>3672.78</v>
      </c>
      <c r="I6" s="49" t="s">
        <v>291</v>
      </c>
      <c r="J6" s="50">
        <v>50796.53</v>
      </c>
      <c r="K6" s="50">
        <v>50300358.829999998</v>
      </c>
    </row>
    <row r="7" spans="1:11" ht="105">
      <c r="B7" s="20" t="s">
        <v>294</v>
      </c>
      <c r="C7" s="1" t="s">
        <v>306</v>
      </c>
      <c r="D7" s="3" t="s">
        <v>310</v>
      </c>
      <c r="E7" s="33" t="s">
        <v>363</v>
      </c>
      <c r="F7" s="37">
        <v>391398</v>
      </c>
      <c r="G7" s="49" t="s">
        <v>291</v>
      </c>
      <c r="H7" s="38">
        <v>5250.8</v>
      </c>
      <c r="I7" s="49" t="s">
        <v>291</v>
      </c>
      <c r="J7" s="50">
        <v>50936.87</v>
      </c>
      <c r="K7" s="50">
        <v>56493543.039999999</v>
      </c>
    </row>
    <row r="8" spans="1:11" ht="105">
      <c r="B8" s="20" t="s">
        <v>295</v>
      </c>
      <c r="C8" s="1" t="s">
        <v>306</v>
      </c>
      <c r="D8" s="3" t="s">
        <v>310</v>
      </c>
      <c r="E8" s="33" t="s">
        <v>363</v>
      </c>
      <c r="F8" s="37">
        <v>432457</v>
      </c>
      <c r="G8" s="49" t="s">
        <v>291</v>
      </c>
      <c r="H8" s="38">
        <v>6664.7</v>
      </c>
      <c r="I8" s="49" t="s">
        <v>291</v>
      </c>
      <c r="J8" s="50">
        <v>49296.35</v>
      </c>
      <c r="K8" s="50">
        <v>59188911.700000003</v>
      </c>
    </row>
    <row r="9" spans="1:11" ht="105">
      <c r="B9" s="20" t="s">
        <v>296</v>
      </c>
      <c r="C9" s="1" t="s">
        <v>306</v>
      </c>
      <c r="D9" s="3" t="s">
        <v>310</v>
      </c>
      <c r="E9" s="33" t="s">
        <v>363</v>
      </c>
      <c r="F9" s="37">
        <v>644826</v>
      </c>
      <c r="G9" s="49" t="s">
        <v>291</v>
      </c>
      <c r="H9" s="38">
        <v>8105.9</v>
      </c>
      <c r="I9" s="49" t="s">
        <v>291</v>
      </c>
      <c r="J9" s="50">
        <v>2166332.73</v>
      </c>
      <c r="K9" s="50">
        <v>91193163.019999996</v>
      </c>
    </row>
    <row r="10" spans="1:11" ht="105">
      <c r="B10" s="20" t="s">
        <v>297</v>
      </c>
      <c r="C10" s="1" t="s">
        <v>306</v>
      </c>
      <c r="D10" s="3" t="s">
        <v>310</v>
      </c>
      <c r="E10" s="33" t="s">
        <v>363</v>
      </c>
      <c r="F10" s="37">
        <v>791678</v>
      </c>
      <c r="G10" s="49" t="s">
        <v>291</v>
      </c>
      <c r="H10" s="38">
        <v>10873.7</v>
      </c>
      <c r="I10" s="49" t="s">
        <v>291</v>
      </c>
      <c r="J10" s="50">
        <v>829513.43</v>
      </c>
      <c r="K10" s="50">
        <v>93812155.75</v>
      </c>
    </row>
    <row r="11" spans="1:11" ht="47.25">
      <c r="B11" s="20" t="s">
        <v>298</v>
      </c>
      <c r="C11" s="1" t="s">
        <v>306</v>
      </c>
      <c r="D11" s="3" t="s">
        <v>307</v>
      </c>
      <c r="E11" s="33" t="s">
        <v>363</v>
      </c>
      <c r="F11" s="37">
        <v>432368</v>
      </c>
      <c r="G11" s="49" t="s">
        <v>291</v>
      </c>
      <c r="H11" s="38" t="s">
        <v>409</v>
      </c>
      <c r="I11" s="49" t="s">
        <v>291</v>
      </c>
      <c r="J11" s="50">
        <v>17736056.949999999</v>
      </c>
      <c r="K11" s="50">
        <v>101834772.27</v>
      </c>
    </row>
    <row r="12" spans="1:11" ht="105">
      <c r="B12" s="20" t="s">
        <v>299</v>
      </c>
      <c r="C12" s="1" t="s">
        <v>306</v>
      </c>
      <c r="D12" s="3" t="s">
        <v>308</v>
      </c>
      <c r="E12" s="33" t="s">
        <v>363</v>
      </c>
      <c r="F12" s="37">
        <v>265482</v>
      </c>
      <c r="G12" s="49" t="s">
        <v>291</v>
      </c>
      <c r="H12" s="38" t="s">
        <v>409</v>
      </c>
      <c r="I12" s="49" t="s">
        <v>291</v>
      </c>
      <c r="J12" s="50">
        <v>1183046.3</v>
      </c>
      <c r="K12" s="50">
        <v>70162229.379999995</v>
      </c>
    </row>
    <row r="13" spans="1:11" ht="105">
      <c r="B13" s="20" t="s">
        <v>300</v>
      </c>
      <c r="C13" s="1" t="s">
        <v>306</v>
      </c>
      <c r="D13" s="3" t="s">
        <v>308</v>
      </c>
      <c r="E13" s="33" t="s">
        <v>363</v>
      </c>
      <c r="F13" s="37">
        <v>254578</v>
      </c>
      <c r="G13" s="49" t="s">
        <v>291</v>
      </c>
      <c r="H13" s="38">
        <v>66.81</v>
      </c>
      <c r="I13" s="49" t="s">
        <v>291</v>
      </c>
      <c r="J13" s="50">
        <v>970749.79</v>
      </c>
      <c r="K13" s="50">
        <v>65852367.009999998</v>
      </c>
    </row>
    <row r="14" spans="1:11" ht="105">
      <c r="B14" s="20" t="s">
        <v>301</v>
      </c>
      <c r="C14" s="1" t="s">
        <v>306</v>
      </c>
      <c r="D14" s="3" t="s">
        <v>308</v>
      </c>
      <c r="E14" s="33" t="s">
        <v>363</v>
      </c>
      <c r="F14" s="37">
        <v>463454</v>
      </c>
      <c r="G14" s="49" t="s">
        <v>291</v>
      </c>
      <c r="H14" s="38" t="s">
        <v>409</v>
      </c>
      <c r="I14" s="49" t="s">
        <v>291</v>
      </c>
      <c r="J14" s="50">
        <v>246501.33</v>
      </c>
      <c r="K14" s="50">
        <v>92131198.109999999</v>
      </c>
    </row>
    <row r="15" spans="1:11" ht="75" customHeight="1">
      <c r="B15" s="20" t="s">
        <v>302</v>
      </c>
      <c r="C15" s="1" t="s">
        <v>306</v>
      </c>
      <c r="D15" s="3" t="s">
        <v>309</v>
      </c>
      <c r="E15" s="33" t="s">
        <v>364</v>
      </c>
      <c r="F15" s="37">
        <v>274</v>
      </c>
      <c r="G15" s="49" t="s">
        <v>291</v>
      </c>
      <c r="H15" s="38" t="s">
        <v>409</v>
      </c>
      <c r="I15" s="49" t="s">
        <v>291</v>
      </c>
      <c r="J15" s="50">
        <v>1120322</v>
      </c>
      <c r="K15" s="50">
        <v>17335069</v>
      </c>
    </row>
    <row r="16" spans="1:11" ht="165">
      <c r="B16" s="20" t="s">
        <v>303</v>
      </c>
      <c r="C16" s="1" t="s">
        <v>306</v>
      </c>
      <c r="D16" s="3" t="s">
        <v>311</v>
      </c>
      <c r="E16" s="33" t="s">
        <v>363</v>
      </c>
      <c r="F16" s="37">
        <v>82353</v>
      </c>
      <c r="G16" s="49" t="s">
        <v>291</v>
      </c>
      <c r="H16" s="38">
        <v>192.7</v>
      </c>
      <c r="I16" s="49" t="s">
        <v>291</v>
      </c>
      <c r="J16" s="50">
        <v>371557.47</v>
      </c>
      <c r="K16" s="50">
        <v>34505877.719999999</v>
      </c>
    </row>
    <row r="17" spans="2:11" ht="51.75" customHeight="1">
      <c r="B17" s="91" t="s">
        <v>304</v>
      </c>
      <c r="C17" s="93" t="s">
        <v>306</v>
      </c>
      <c r="D17" s="95" t="s">
        <v>312</v>
      </c>
      <c r="E17" s="33" t="s">
        <v>365</v>
      </c>
      <c r="F17" s="37">
        <v>2539</v>
      </c>
      <c r="G17" s="70" t="s">
        <v>291</v>
      </c>
      <c r="H17" s="97">
        <v>20445.3</v>
      </c>
      <c r="I17" s="70" t="s">
        <v>291</v>
      </c>
      <c r="J17" s="67">
        <v>38032180</v>
      </c>
      <c r="K17" s="67">
        <v>24589627.800000001</v>
      </c>
    </row>
    <row r="18" spans="2:11" ht="34.5" customHeight="1">
      <c r="B18" s="92"/>
      <c r="C18" s="94"/>
      <c r="D18" s="96"/>
      <c r="E18" s="33" t="s">
        <v>366</v>
      </c>
      <c r="F18" s="37">
        <v>1956</v>
      </c>
      <c r="G18" s="71"/>
      <c r="H18" s="98"/>
      <c r="I18" s="71"/>
      <c r="J18" s="68"/>
      <c r="K18" s="68"/>
    </row>
  </sheetData>
  <mergeCells count="18">
    <mergeCell ref="I17:I18"/>
    <mergeCell ref="J17:J18"/>
    <mergeCell ref="K17:K18"/>
    <mergeCell ref="B17:B18"/>
    <mergeCell ref="C17:C18"/>
    <mergeCell ref="D17:D18"/>
    <mergeCell ref="G17:G18"/>
    <mergeCell ref="H17:H18"/>
    <mergeCell ref="A3:A4"/>
    <mergeCell ref="B1:K2"/>
    <mergeCell ref="B3:B4"/>
    <mergeCell ref="C3:C4"/>
    <mergeCell ref="D3:D4"/>
    <mergeCell ref="E3:F3"/>
    <mergeCell ref="G3:G4"/>
    <mergeCell ref="H3:H4"/>
    <mergeCell ref="I3:I4"/>
    <mergeCell ref="J3:K3"/>
  </mergeCells>
  <pageMargins left="0.19685039370078741" right="0.19685039370078741" top="0.19685039370078741" bottom="0.19685039370078741" header="0.19685039370078741" footer="0.19685039370078741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6"/>
  <sheetViews>
    <sheetView zoomScale="80" zoomScaleNormal="80" workbookViewId="0">
      <pane ySplit="4" topLeftCell="A5" activePane="bottomLeft" state="frozen"/>
      <selection pane="bottomLeft" activeCell="H23" sqref="H23"/>
    </sheetView>
  </sheetViews>
  <sheetFormatPr defaultRowHeight="15"/>
  <cols>
    <col min="1" max="1" width="3.28515625" style="2" customWidth="1"/>
    <col min="2" max="2" width="61.7109375" style="2" customWidth="1"/>
    <col min="3" max="3" width="25" style="2" customWidth="1"/>
    <col min="4" max="4" width="44.42578125" style="2" customWidth="1"/>
    <col min="5" max="5" width="26.42578125" style="2" customWidth="1"/>
    <col min="6" max="6" width="19.85546875" style="2" customWidth="1"/>
    <col min="7" max="7" width="20.85546875" style="2" customWidth="1"/>
    <col min="8" max="8" width="17.5703125" style="2" customWidth="1"/>
    <col min="9" max="9" width="27.140625" style="2" customWidth="1"/>
    <col min="10" max="10" width="14.85546875" style="2" customWidth="1"/>
    <col min="11" max="11" width="12.42578125" style="2" customWidth="1"/>
    <col min="12" max="12" width="4.140625" style="2" customWidth="1"/>
    <col min="13" max="16384" width="9.140625" style="2"/>
  </cols>
  <sheetData>
    <row r="1" spans="2:11" ht="16.5" customHeight="1">
      <c r="B1" s="75" t="s">
        <v>401</v>
      </c>
      <c r="C1" s="75"/>
      <c r="D1" s="75"/>
      <c r="E1" s="75"/>
      <c r="F1" s="75"/>
      <c r="G1" s="75"/>
      <c r="H1" s="75"/>
      <c r="I1" s="75"/>
      <c r="J1" s="75"/>
      <c r="K1" s="75"/>
    </row>
    <row r="2" spans="2:11" ht="30" customHeight="1"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2:11" ht="92.25" customHeight="1">
      <c r="B3" s="74" t="s">
        <v>0</v>
      </c>
      <c r="C3" s="74" t="s">
        <v>8</v>
      </c>
      <c r="D3" s="74" t="s">
        <v>360</v>
      </c>
      <c r="E3" s="74" t="s">
        <v>3</v>
      </c>
      <c r="F3" s="74"/>
      <c r="G3" s="74" t="s">
        <v>6</v>
      </c>
      <c r="H3" s="74" t="s">
        <v>4</v>
      </c>
      <c r="I3" s="74" t="s">
        <v>7</v>
      </c>
      <c r="J3" s="74" t="s">
        <v>5</v>
      </c>
      <c r="K3" s="74"/>
    </row>
    <row r="4" spans="2:11" ht="28.5">
      <c r="B4" s="74"/>
      <c r="C4" s="74"/>
      <c r="D4" s="74"/>
      <c r="E4" s="14" t="s">
        <v>361</v>
      </c>
      <c r="F4" s="14" t="s">
        <v>362</v>
      </c>
      <c r="G4" s="74"/>
      <c r="H4" s="74"/>
      <c r="I4" s="74"/>
      <c r="J4" s="14" t="s">
        <v>1</v>
      </c>
      <c r="K4" s="14" t="s">
        <v>2</v>
      </c>
    </row>
    <row r="5" spans="2:11" ht="31.5">
      <c r="B5" s="56" t="s">
        <v>373</v>
      </c>
      <c r="C5" s="1" t="s">
        <v>410</v>
      </c>
      <c r="D5" s="3" t="s">
        <v>340</v>
      </c>
      <c r="E5" s="40" t="s">
        <v>372</v>
      </c>
      <c r="F5" s="37">
        <v>36200</v>
      </c>
      <c r="G5" s="54" t="s">
        <v>291</v>
      </c>
      <c r="H5" s="53">
        <v>1235.0999999999999</v>
      </c>
      <c r="I5" s="54" t="s">
        <v>291</v>
      </c>
      <c r="J5" s="53">
        <v>11943451.911</v>
      </c>
      <c r="K5" s="53">
        <v>386213.23</v>
      </c>
    </row>
    <row r="6" spans="2:11" ht="30">
      <c r="B6" s="56" t="s">
        <v>313</v>
      </c>
      <c r="C6" s="1" t="s">
        <v>410</v>
      </c>
      <c r="D6" s="3" t="s">
        <v>340</v>
      </c>
      <c r="E6" s="40" t="s">
        <v>372</v>
      </c>
      <c r="F6" s="37">
        <v>126157</v>
      </c>
      <c r="G6" s="54" t="s">
        <v>291</v>
      </c>
      <c r="H6" s="53">
        <v>3438</v>
      </c>
      <c r="I6" s="54" t="s">
        <v>291</v>
      </c>
      <c r="J6" s="53">
        <v>23585488.407000002</v>
      </c>
      <c r="K6" s="53">
        <v>836714.04300000006</v>
      </c>
    </row>
    <row r="7" spans="2:11" ht="30">
      <c r="B7" s="56" t="s">
        <v>314</v>
      </c>
      <c r="C7" s="1" t="s">
        <v>410</v>
      </c>
      <c r="D7" s="3" t="s">
        <v>340</v>
      </c>
      <c r="E7" s="40" t="s">
        <v>372</v>
      </c>
      <c r="F7" s="37">
        <v>105615</v>
      </c>
      <c r="G7" s="54" t="s">
        <v>291</v>
      </c>
      <c r="H7" s="53">
        <v>3421.1</v>
      </c>
      <c r="I7" s="54" t="s">
        <v>291</v>
      </c>
      <c r="J7" s="53">
        <v>25619452.518999998</v>
      </c>
      <c r="K7" s="53">
        <v>970590.95100000012</v>
      </c>
    </row>
    <row r="8" spans="2:11" ht="30">
      <c r="B8" s="56" t="s">
        <v>315</v>
      </c>
      <c r="C8" s="1" t="s">
        <v>410</v>
      </c>
      <c r="D8" s="3" t="s">
        <v>340</v>
      </c>
      <c r="E8" s="40" t="s">
        <v>372</v>
      </c>
      <c r="F8" s="37">
        <v>161521</v>
      </c>
      <c r="G8" s="54" t="s">
        <v>291</v>
      </c>
      <c r="H8" s="53">
        <v>5717.5</v>
      </c>
      <c r="I8" s="54" t="s">
        <v>291</v>
      </c>
      <c r="J8" s="53">
        <v>38268395.485999994</v>
      </c>
      <c r="K8" s="53">
        <v>2051824.7540000002</v>
      </c>
    </row>
    <row r="9" spans="2:11" ht="31.5">
      <c r="B9" s="56" t="s">
        <v>316</v>
      </c>
      <c r="C9" s="1" t="s">
        <v>410</v>
      </c>
      <c r="D9" s="3" t="s">
        <v>340</v>
      </c>
      <c r="E9" s="40" t="s">
        <v>372</v>
      </c>
      <c r="F9" s="37">
        <v>1384427</v>
      </c>
      <c r="G9" s="54" t="s">
        <v>291</v>
      </c>
      <c r="H9" s="53">
        <v>3287.2</v>
      </c>
      <c r="I9" s="54" t="s">
        <v>291</v>
      </c>
      <c r="J9" s="53">
        <v>155220817.55600002</v>
      </c>
      <c r="K9" s="53">
        <v>6397080.9100000001</v>
      </c>
    </row>
    <row r="10" spans="2:11" ht="31.5">
      <c r="B10" s="56" t="s">
        <v>317</v>
      </c>
      <c r="C10" s="1" t="s">
        <v>410</v>
      </c>
      <c r="D10" s="3" t="s">
        <v>340</v>
      </c>
      <c r="E10" s="40" t="s">
        <v>372</v>
      </c>
      <c r="F10" s="37">
        <f>2082+12</f>
        <v>2094</v>
      </c>
      <c r="G10" s="54" t="s">
        <v>291</v>
      </c>
      <c r="H10" s="53">
        <v>3296.8</v>
      </c>
      <c r="I10" s="54" t="s">
        <v>291</v>
      </c>
      <c r="J10" s="53">
        <v>11757079.721000003</v>
      </c>
      <c r="K10" s="53">
        <v>305610.489</v>
      </c>
    </row>
    <row r="11" spans="2:11" ht="31.5">
      <c r="B11" s="56" t="s">
        <v>318</v>
      </c>
      <c r="C11" s="1" t="s">
        <v>410</v>
      </c>
      <c r="D11" s="3" t="s">
        <v>340</v>
      </c>
      <c r="E11" s="40" t="s">
        <v>372</v>
      </c>
      <c r="F11" s="37">
        <f>1385+78</f>
        <v>1463</v>
      </c>
      <c r="G11" s="54" t="s">
        <v>291</v>
      </c>
      <c r="H11" s="53">
        <v>2589.5</v>
      </c>
      <c r="I11" s="54" t="s">
        <v>291</v>
      </c>
      <c r="J11" s="53">
        <v>26205558.855000004</v>
      </c>
      <c r="K11" s="53">
        <v>1219636.8050000002</v>
      </c>
    </row>
    <row r="12" spans="2:11" ht="31.5">
      <c r="B12" s="56" t="s">
        <v>319</v>
      </c>
      <c r="C12" s="1" t="s">
        <v>410</v>
      </c>
      <c r="D12" s="3" t="s">
        <v>340</v>
      </c>
      <c r="E12" s="40" t="s">
        <v>372</v>
      </c>
      <c r="F12" s="37">
        <f>1834+108</f>
        <v>1942</v>
      </c>
      <c r="G12" s="54" t="s">
        <v>291</v>
      </c>
      <c r="H12" s="53">
        <v>5169.3</v>
      </c>
      <c r="I12" s="54" t="s">
        <v>291</v>
      </c>
      <c r="J12" s="53">
        <v>44791428.568000004</v>
      </c>
      <c r="K12" s="53">
        <v>1566459.2320000001</v>
      </c>
    </row>
    <row r="13" spans="2:11" ht="31.5">
      <c r="B13" s="56" t="s">
        <v>320</v>
      </c>
      <c r="C13" s="1" t="s">
        <v>410</v>
      </c>
      <c r="D13" s="3" t="s">
        <v>340</v>
      </c>
      <c r="E13" s="40" t="s">
        <v>372</v>
      </c>
      <c r="F13" s="37">
        <f>2571+101+33508</f>
        <v>36180</v>
      </c>
      <c r="G13" s="54" t="s">
        <v>291</v>
      </c>
      <c r="H13" s="53">
        <v>17591.099999999999</v>
      </c>
      <c r="I13" s="54" t="s">
        <v>291</v>
      </c>
      <c r="J13" s="53">
        <v>73112080.640000001</v>
      </c>
      <c r="K13" s="53">
        <v>4978120.58</v>
      </c>
    </row>
    <row r="14" spans="2:11" ht="30">
      <c r="B14" s="56" t="s">
        <v>321</v>
      </c>
      <c r="C14" s="1" t="s">
        <v>410</v>
      </c>
      <c r="D14" s="3" t="s">
        <v>340</v>
      </c>
      <c r="E14" s="40" t="s">
        <v>372</v>
      </c>
      <c r="F14" s="37">
        <f>300+20</f>
        <v>320</v>
      </c>
      <c r="G14" s="54" t="s">
        <v>291</v>
      </c>
      <c r="H14" s="53">
        <v>3305.7</v>
      </c>
      <c r="I14" s="54" t="s">
        <v>291</v>
      </c>
      <c r="J14" s="53">
        <v>13101044.660999998</v>
      </c>
      <c r="K14" s="53">
        <v>595495.53899999999</v>
      </c>
    </row>
    <row r="15" spans="2:11" ht="30">
      <c r="B15" s="56" t="s">
        <v>322</v>
      </c>
      <c r="C15" s="1" t="s">
        <v>410</v>
      </c>
      <c r="D15" s="3" t="s">
        <v>340</v>
      </c>
      <c r="E15" s="40" t="s">
        <v>372</v>
      </c>
      <c r="F15" s="37">
        <f>1142+73</f>
        <v>1215</v>
      </c>
      <c r="G15" s="54" t="s">
        <v>291</v>
      </c>
      <c r="H15" s="53">
        <v>4528.3999999999996</v>
      </c>
      <c r="I15" s="54" t="s">
        <v>291</v>
      </c>
      <c r="J15" s="53">
        <v>44681005.585000001</v>
      </c>
      <c r="K15" s="53">
        <v>1227174.5250000001</v>
      </c>
    </row>
    <row r="16" spans="2:11" ht="30">
      <c r="B16" s="56" t="s">
        <v>323</v>
      </c>
      <c r="C16" s="1" t="s">
        <v>410</v>
      </c>
      <c r="D16" s="3" t="s">
        <v>340</v>
      </c>
      <c r="E16" s="40" t="s">
        <v>372</v>
      </c>
      <c r="F16" s="37">
        <f>1698+55</f>
        <v>1753</v>
      </c>
      <c r="G16" s="54" t="s">
        <v>291</v>
      </c>
      <c r="H16" s="53">
        <v>5515</v>
      </c>
      <c r="I16" s="54" t="s">
        <v>291</v>
      </c>
      <c r="J16" s="53">
        <v>24525638.221999999</v>
      </c>
      <c r="K16" s="53">
        <v>1015754.4180000001</v>
      </c>
    </row>
    <row r="17" spans="2:11" ht="30">
      <c r="B17" s="56" t="s">
        <v>324</v>
      </c>
      <c r="C17" s="1" t="s">
        <v>410</v>
      </c>
      <c r="D17" s="3" t="s">
        <v>340</v>
      </c>
      <c r="E17" s="40" t="s">
        <v>372</v>
      </c>
      <c r="F17" s="37">
        <f>1332+72</f>
        <v>1404</v>
      </c>
      <c r="G17" s="54" t="s">
        <v>291</v>
      </c>
      <c r="H17" s="53">
        <v>65713</v>
      </c>
      <c r="I17" s="54" t="s">
        <v>291</v>
      </c>
      <c r="J17" s="53">
        <v>75404696.915000007</v>
      </c>
      <c r="K17" s="53">
        <v>3892442.085</v>
      </c>
    </row>
    <row r="18" spans="2:11" ht="30">
      <c r="B18" s="56" t="s">
        <v>325</v>
      </c>
      <c r="C18" s="1" t="s">
        <v>410</v>
      </c>
      <c r="D18" s="3" t="s">
        <v>341</v>
      </c>
      <c r="E18" s="40" t="s">
        <v>376</v>
      </c>
      <c r="F18" s="37">
        <f>920+468</f>
        <v>1388</v>
      </c>
      <c r="G18" s="54" t="s">
        <v>291</v>
      </c>
      <c r="H18" s="53">
        <v>6826.2</v>
      </c>
      <c r="I18" s="54" t="s">
        <v>291</v>
      </c>
      <c r="J18" s="53">
        <v>50357426.200000003</v>
      </c>
      <c r="K18" s="53">
        <v>388000</v>
      </c>
    </row>
    <row r="19" spans="2:11" ht="30">
      <c r="B19" s="56" t="s">
        <v>326</v>
      </c>
      <c r="C19" s="1" t="s">
        <v>410</v>
      </c>
      <c r="D19" s="3" t="s">
        <v>341</v>
      </c>
      <c r="E19" s="40" t="s">
        <v>376</v>
      </c>
      <c r="F19" s="37">
        <f>751+146</f>
        <v>897</v>
      </c>
      <c r="G19" s="54" t="s">
        <v>291</v>
      </c>
      <c r="H19" s="53">
        <v>2341</v>
      </c>
      <c r="I19" s="54" t="s">
        <v>291</v>
      </c>
      <c r="J19" s="53">
        <v>51380225.210000001</v>
      </c>
      <c r="K19" s="53">
        <v>338500</v>
      </c>
    </row>
    <row r="20" spans="2:11" ht="31.5">
      <c r="B20" s="56" t="s">
        <v>331</v>
      </c>
      <c r="C20" s="1" t="s">
        <v>410</v>
      </c>
      <c r="D20" s="3" t="s">
        <v>341</v>
      </c>
      <c r="E20" s="40" t="s">
        <v>376</v>
      </c>
      <c r="F20" s="37">
        <f>548+187</f>
        <v>735</v>
      </c>
      <c r="G20" s="54" t="s">
        <v>291</v>
      </c>
      <c r="H20" s="53">
        <v>2821.7</v>
      </c>
      <c r="I20" s="54" t="s">
        <v>291</v>
      </c>
      <c r="J20" s="53">
        <v>41381418.25</v>
      </c>
      <c r="K20" s="53">
        <v>232500</v>
      </c>
    </row>
    <row r="21" spans="2:11" ht="30">
      <c r="B21" s="56" t="s">
        <v>327</v>
      </c>
      <c r="C21" s="1" t="s">
        <v>410</v>
      </c>
      <c r="D21" s="3" t="s">
        <v>341</v>
      </c>
      <c r="E21" s="40" t="s">
        <v>376</v>
      </c>
      <c r="F21" s="37">
        <f>868+184</f>
        <v>1052</v>
      </c>
      <c r="G21" s="54" t="s">
        <v>291</v>
      </c>
      <c r="H21" s="53">
        <v>2472.5</v>
      </c>
      <c r="I21" s="54" t="s">
        <v>291</v>
      </c>
      <c r="J21" s="53">
        <v>70034053.219999999</v>
      </c>
      <c r="K21" s="53">
        <v>547000</v>
      </c>
    </row>
    <row r="22" spans="2:11" ht="30">
      <c r="B22" s="56" t="s">
        <v>328</v>
      </c>
      <c r="C22" s="1" t="s">
        <v>410</v>
      </c>
      <c r="D22" s="3" t="s">
        <v>341</v>
      </c>
      <c r="E22" s="40" t="s">
        <v>376</v>
      </c>
      <c r="F22" s="37">
        <f>773+539</f>
        <v>1312</v>
      </c>
      <c r="G22" s="54" t="s">
        <v>291</v>
      </c>
      <c r="H22" s="53">
        <v>4942.3999999999996</v>
      </c>
      <c r="I22" s="54" t="s">
        <v>291</v>
      </c>
      <c r="J22" s="53">
        <v>44623127.210000001</v>
      </c>
      <c r="K22" s="53">
        <v>452000</v>
      </c>
    </row>
    <row r="23" spans="2:11" ht="30">
      <c r="B23" s="56" t="s">
        <v>329</v>
      </c>
      <c r="C23" s="1" t="s">
        <v>410</v>
      </c>
      <c r="D23" s="3" t="s">
        <v>341</v>
      </c>
      <c r="E23" s="40" t="s">
        <v>376</v>
      </c>
      <c r="F23" s="37">
        <f>502+81</f>
        <v>583</v>
      </c>
      <c r="G23" s="54" t="s">
        <v>291</v>
      </c>
      <c r="H23" s="53">
        <v>1446.2</v>
      </c>
      <c r="I23" s="54" t="s">
        <v>291</v>
      </c>
      <c r="J23" s="53">
        <v>28818918.780000001</v>
      </c>
      <c r="K23" s="53">
        <v>359500</v>
      </c>
    </row>
    <row r="24" spans="2:11" ht="45">
      <c r="B24" s="56" t="s">
        <v>330</v>
      </c>
      <c r="C24" s="1" t="s">
        <v>410</v>
      </c>
      <c r="D24" s="3" t="s">
        <v>342</v>
      </c>
      <c r="E24" s="40" t="s">
        <v>386</v>
      </c>
      <c r="F24" s="37">
        <v>21</v>
      </c>
      <c r="G24" s="54" t="s">
        <v>291</v>
      </c>
      <c r="H24" s="53">
        <v>0</v>
      </c>
      <c r="I24" s="54" t="s">
        <v>291</v>
      </c>
      <c r="J24" s="53">
        <v>11638345.52</v>
      </c>
      <c r="K24" s="53">
        <v>0</v>
      </c>
    </row>
    <row r="25" spans="2:11" ht="45">
      <c r="B25" s="56" t="s">
        <v>403</v>
      </c>
      <c r="C25" s="1" t="s">
        <v>410</v>
      </c>
      <c r="D25" s="3" t="s">
        <v>332</v>
      </c>
      <c r="E25" s="41" t="s">
        <v>398</v>
      </c>
      <c r="F25" s="37">
        <v>2844</v>
      </c>
      <c r="G25" s="54" t="s">
        <v>291</v>
      </c>
      <c r="H25" s="53">
        <v>2010.8</v>
      </c>
      <c r="I25" s="54" t="s">
        <v>291</v>
      </c>
      <c r="J25" s="53">
        <v>24154817.010000002</v>
      </c>
      <c r="K25" s="53">
        <v>0</v>
      </c>
    </row>
    <row r="26" spans="2:11">
      <c r="H26" s="22"/>
    </row>
  </sheetData>
  <mergeCells count="9">
    <mergeCell ref="G3:G4"/>
    <mergeCell ref="H3:H4"/>
    <mergeCell ref="I3:I4"/>
    <mergeCell ref="B1:K2"/>
    <mergeCell ref="J3:K3"/>
    <mergeCell ref="B3:B4"/>
    <mergeCell ref="C3:C4"/>
    <mergeCell ref="D3:D4"/>
    <mergeCell ref="E3:F3"/>
  </mergeCells>
  <pageMargins left="0.19685039370078741" right="0.19685039370078741" top="0.19685039370078741" bottom="0.19685039370078741" header="0.19685039370078741" footer="0.19685039370078741"/>
  <pageSetup paperSize="9" scale="5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8"/>
  <sheetViews>
    <sheetView zoomScale="80" zoomScaleNormal="80" workbookViewId="0">
      <pane ySplit="4" topLeftCell="A5" activePane="bottomLeft" state="frozen"/>
      <selection pane="bottomLeft" activeCell="H16" sqref="H16"/>
    </sheetView>
  </sheetViews>
  <sheetFormatPr defaultRowHeight="15"/>
  <cols>
    <col min="1" max="1" width="3" style="2" customWidth="1"/>
    <col min="2" max="2" width="47.7109375" style="2" customWidth="1"/>
    <col min="3" max="3" width="17.7109375" style="2" bestFit="1" customWidth="1"/>
    <col min="4" max="5" width="25.28515625" style="2" customWidth="1"/>
    <col min="6" max="6" width="27.42578125" style="2" bestFit="1" customWidth="1"/>
    <col min="7" max="7" width="31" style="2" bestFit="1" customWidth="1"/>
    <col min="8" max="8" width="19.85546875" style="2" bestFit="1" customWidth="1"/>
    <col min="9" max="9" width="31" style="2" bestFit="1" customWidth="1"/>
    <col min="10" max="10" width="15.42578125" style="2" customWidth="1"/>
    <col min="11" max="11" width="15" style="2" customWidth="1"/>
    <col min="12" max="12" width="3.42578125" style="2" customWidth="1"/>
    <col min="13" max="16384" width="9.140625" style="2"/>
  </cols>
  <sheetData>
    <row r="1" spans="2:11" ht="16.5" customHeight="1">
      <c r="B1" s="75" t="s">
        <v>401</v>
      </c>
      <c r="C1" s="75"/>
      <c r="D1" s="75"/>
      <c r="E1" s="75"/>
      <c r="F1" s="75"/>
      <c r="G1" s="75"/>
      <c r="H1" s="75"/>
      <c r="I1" s="75"/>
      <c r="J1" s="75"/>
      <c r="K1" s="75"/>
    </row>
    <row r="2" spans="2:11" ht="30" customHeight="1"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2:11" ht="92.25" customHeight="1">
      <c r="B3" s="74" t="s">
        <v>0</v>
      </c>
      <c r="C3" s="74" t="s">
        <v>8</v>
      </c>
      <c r="D3" s="74" t="s">
        <v>360</v>
      </c>
      <c r="E3" s="74" t="s">
        <v>3</v>
      </c>
      <c r="F3" s="74"/>
      <c r="G3" s="74" t="s">
        <v>6</v>
      </c>
      <c r="H3" s="74" t="s">
        <v>4</v>
      </c>
      <c r="I3" s="74" t="s">
        <v>7</v>
      </c>
      <c r="J3" s="74" t="s">
        <v>5</v>
      </c>
      <c r="K3" s="74"/>
    </row>
    <row r="4" spans="2:11" ht="28.5">
      <c r="B4" s="74"/>
      <c r="C4" s="74"/>
      <c r="D4" s="74"/>
      <c r="E4" s="14" t="s">
        <v>361</v>
      </c>
      <c r="F4" s="14" t="s">
        <v>362</v>
      </c>
      <c r="G4" s="74"/>
      <c r="H4" s="74"/>
      <c r="I4" s="74"/>
      <c r="J4" s="14" t="s">
        <v>1</v>
      </c>
      <c r="K4" s="14" t="s">
        <v>2</v>
      </c>
    </row>
    <row r="5" spans="2:11" ht="31.5" customHeight="1">
      <c r="B5" s="16" t="s">
        <v>347</v>
      </c>
      <c r="C5" s="95" t="s">
        <v>375</v>
      </c>
      <c r="D5" s="95" t="s">
        <v>358</v>
      </c>
      <c r="E5" s="93" t="s">
        <v>374</v>
      </c>
      <c r="F5" s="36">
        <v>626</v>
      </c>
      <c r="G5" s="51" t="s">
        <v>291</v>
      </c>
      <c r="H5" s="38">
        <v>622.4</v>
      </c>
      <c r="I5" s="51" t="s">
        <v>291</v>
      </c>
      <c r="J5" s="52">
        <v>28448.577000000001</v>
      </c>
      <c r="K5" s="52">
        <v>0</v>
      </c>
    </row>
    <row r="6" spans="2:11" ht="15.75">
      <c r="B6" s="16" t="s">
        <v>348</v>
      </c>
      <c r="C6" s="100"/>
      <c r="D6" s="100"/>
      <c r="E6" s="99"/>
      <c r="F6" s="36">
        <v>183</v>
      </c>
      <c r="G6" s="51" t="s">
        <v>291</v>
      </c>
      <c r="H6" s="38">
        <v>1177.7</v>
      </c>
      <c r="I6" s="51" t="s">
        <v>291</v>
      </c>
      <c r="J6" s="52">
        <v>23600.925999999999</v>
      </c>
      <c r="K6" s="52">
        <v>0</v>
      </c>
    </row>
    <row r="7" spans="2:11" ht="15.75">
      <c r="B7" s="16" t="s">
        <v>349</v>
      </c>
      <c r="C7" s="100"/>
      <c r="D7" s="100"/>
      <c r="E7" s="99"/>
      <c r="F7" s="36">
        <v>200</v>
      </c>
      <c r="G7" s="51" t="s">
        <v>291</v>
      </c>
      <c r="H7" s="38">
        <v>60.5</v>
      </c>
      <c r="I7" s="51" t="s">
        <v>291</v>
      </c>
      <c r="J7" s="52">
        <v>7513.72</v>
      </c>
      <c r="K7" s="52">
        <v>790.77</v>
      </c>
    </row>
    <row r="8" spans="2:11" ht="15.75">
      <c r="B8" s="16" t="s">
        <v>350</v>
      </c>
      <c r="C8" s="100"/>
      <c r="D8" s="100"/>
      <c r="E8" s="99"/>
      <c r="F8" s="36">
        <v>453</v>
      </c>
      <c r="G8" s="51" t="s">
        <v>291</v>
      </c>
      <c r="H8" s="38">
        <v>943.2</v>
      </c>
      <c r="I8" s="51" t="s">
        <v>291</v>
      </c>
      <c r="J8" s="52">
        <v>20093.96</v>
      </c>
      <c r="K8" s="52">
        <v>0</v>
      </c>
    </row>
    <row r="9" spans="2:11" ht="15.75">
      <c r="B9" s="16" t="s">
        <v>351</v>
      </c>
      <c r="C9" s="100"/>
      <c r="D9" s="100"/>
      <c r="E9" s="99"/>
      <c r="F9" s="36">
        <v>603</v>
      </c>
      <c r="G9" s="51" t="s">
        <v>291</v>
      </c>
      <c r="H9" s="38">
        <v>0</v>
      </c>
      <c r="I9" s="51" t="s">
        <v>291</v>
      </c>
      <c r="J9" s="52">
        <v>14631.157999999999</v>
      </c>
      <c r="K9" s="52">
        <v>0</v>
      </c>
    </row>
    <row r="10" spans="2:11" ht="15.75">
      <c r="B10" s="16" t="s">
        <v>352</v>
      </c>
      <c r="C10" s="100"/>
      <c r="D10" s="100"/>
      <c r="E10" s="99"/>
      <c r="F10" s="36">
        <v>547</v>
      </c>
      <c r="G10" s="51" t="s">
        <v>291</v>
      </c>
      <c r="H10" s="55">
        <v>1429.6</v>
      </c>
      <c r="I10" s="51" t="s">
        <v>291</v>
      </c>
      <c r="J10" s="52">
        <v>22565.8</v>
      </c>
      <c r="K10" s="52">
        <v>567</v>
      </c>
    </row>
    <row r="11" spans="2:11" ht="15.75">
      <c r="B11" s="16" t="s">
        <v>353</v>
      </c>
      <c r="C11" s="100"/>
      <c r="D11" s="100"/>
      <c r="E11" s="99"/>
      <c r="F11" s="36">
        <v>1041</v>
      </c>
      <c r="G11" s="51" t="s">
        <v>291</v>
      </c>
      <c r="H11" s="38">
        <v>12</v>
      </c>
      <c r="I11" s="51" t="s">
        <v>291</v>
      </c>
      <c r="J11" s="52">
        <v>48056.34</v>
      </c>
      <c r="K11" s="52">
        <v>1878.855</v>
      </c>
    </row>
    <row r="12" spans="2:11" ht="15.75">
      <c r="B12" s="16" t="s">
        <v>354</v>
      </c>
      <c r="C12" s="100"/>
      <c r="D12" s="100"/>
      <c r="E12" s="99"/>
      <c r="F12" s="36">
        <v>482</v>
      </c>
      <c r="G12" s="51" t="s">
        <v>291</v>
      </c>
      <c r="H12" s="38">
        <v>1392</v>
      </c>
      <c r="I12" s="51" t="s">
        <v>291</v>
      </c>
      <c r="J12" s="52">
        <v>32063.715</v>
      </c>
      <c r="K12" s="52">
        <v>0</v>
      </c>
    </row>
    <row r="13" spans="2:11" ht="15.75">
      <c r="B13" s="16" t="s">
        <v>355</v>
      </c>
      <c r="C13" s="100"/>
      <c r="D13" s="100"/>
      <c r="E13" s="99"/>
      <c r="F13" s="36">
        <v>700</v>
      </c>
      <c r="G13" s="51" t="s">
        <v>291</v>
      </c>
      <c r="H13" s="38">
        <v>1045.4000000000001</v>
      </c>
      <c r="I13" s="51" t="s">
        <v>291</v>
      </c>
      <c r="J13" s="52">
        <v>91460.759000000005</v>
      </c>
      <c r="K13" s="52">
        <v>61087.978000000003</v>
      </c>
    </row>
    <row r="14" spans="2:11" ht="15.75">
      <c r="B14" s="16" t="s">
        <v>356</v>
      </c>
      <c r="C14" s="100"/>
      <c r="D14" s="100"/>
      <c r="E14" s="99"/>
      <c r="F14" s="36">
        <v>1190</v>
      </c>
      <c r="G14" s="51" t="s">
        <v>291</v>
      </c>
      <c r="H14" s="38">
        <v>3752.7</v>
      </c>
      <c r="I14" s="51" t="s">
        <v>291</v>
      </c>
      <c r="J14" s="52">
        <v>55792.62</v>
      </c>
      <c r="K14" s="52">
        <v>1761.56</v>
      </c>
    </row>
    <row r="15" spans="2:11" ht="15.75">
      <c r="B15" s="16" t="s">
        <v>357</v>
      </c>
      <c r="C15" s="100"/>
      <c r="D15" s="100"/>
      <c r="E15" s="99"/>
      <c r="F15" s="36">
        <v>706</v>
      </c>
      <c r="G15" s="51" t="s">
        <v>291</v>
      </c>
      <c r="H15" s="38">
        <v>4712.8999999999996</v>
      </c>
      <c r="I15" s="51" t="s">
        <v>291</v>
      </c>
      <c r="J15" s="52">
        <v>26414356.079999998</v>
      </c>
      <c r="K15" s="52">
        <v>0</v>
      </c>
    </row>
    <row r="16" spans="2:11" ht="47.25">
      <c r="B16" s="43" t="s">
        <v>399</v>
      </c>
      <c r="C16" s="96"/>
      <c r="D16" s="96"/>
      <c r="E16" s="94"/>
      <c r="F16" s="25">
        <f>SUM(F5:F15)</f>
        <v>6731</v>
      </c>
      <c r="G16" s="24" t="s">
        <v>291</v>
      </c>
      <c r="H16" s="42">
        <f>SUM(H5:H15)</f>
        <v>15148.4</v>
      </c>
      <c r="I16" s="24" t="s">
        <v>291</v>
      </c>
      <c r="J16" s="24" t="s">
        <v>291</v>
      </c>
      <c r="K16" s="24" t="s">
        <v>291</v>
      </c>
    </row>
    <row r="17" spans="2:11">
      <c r="B17" s="5"/>
      <c r="C17" s="6"/>
      <c r="D17" s="6"/>
      <c r="E17" s="6"/>
      <c r="F17" s="7"/>
      <c r="G17" s="7"/>
      <c r="H17" s="8"/>
      <c r="I17" s="7"/>
      <c r="J17" s="7"/>
      <c r="K17" s="7"/>
    </row>
    <row r="18" spans="2:11">
      <c r="B18" s="5"/>
      <c r="C18" s="6"/>
      <c r="D18" s="6"/>
      <c r="E18" s="6"/>
      <c r="F18" s="7"/>
      <c r="G18" s="7"/>
      <c r="H18" s="8"/>
      <c r="I18" s="7"/>
      <c r="J18" s="7"/>
      <c r="K18" s="7"/>
    </row>
  </sheetData>
  <mergeCells count="12">
    <mergeCell ref="E5:E16"/>
    <mergeCell ref="D5:D16"/>
    <mergeCell ref="C5:C16"/>
    <mergeCell ref="B1:K2"/>
    <mergeCell ref="B3:B4"/>
    <mergeCell ref="C3:C4"/>
    <mergeCell ref="D3:D4"/>
    <mergeCell ref="G3:G4"/>
    <mergeCell ref="H3:H4"/>
    <mergeCell ref="I3:I4"/>
    <mergeCell ref="J3:K3"/>
    <mergeCell ref="E3:F3"/>
  </mergeCells>
  <pageMargins left="0.19685039370078741" right="0.19685039370078741" top="0.19685039370078741" bottom="0.19685039370078741" header="0.19685039370078741" footer="0.19685039370078741"/>
  <pageSetup paperSize="9" scale="53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K21"/>
  <sheetViews>
    <sheetView zoomScale="80" zoomScaleNormal="80" workbookViewId="0">
      <pane ySplit="4" topLeftCell="A5" activePane="bottomLeft" state="frozen"/>
      <selection pane="bottomLeft" activeCell="B10" sqref="B10:B14"/>
    </sheetView>
  </sheetViews>
  <sheetFormatPr defaultRowHeight="15"/>
  <cols>
    <col min="1" max="1" width="3" style="2" customWidth="1"/>
    <col min="2" max="2" width="36.42578125" style="2" customWidth="1"/>
    <col min="3" max="3" width="22.140625" style="2" bestFit="1" customWidth="1"/>
    <col min="4" max="4" width="25.28515625" style="2" customWidth="1"/>
    <col min="5" max="5" width="33.85546875" style="2" customWidth="1"/>
    <col min="6" max="6" width="15.5703125" style="2" customWidth="1"/>
    <col min="7" max="7" width="31" style="2" bestFit="1" customWidth="1"/>
    <col min="8" max="8" width="19.85546875" style="2" bestFit="1" customWidth="1"/>
    <col min="9" max="9" width="31" style="2" bestFit="1" customWidth="1"/>
    <col min="10" max="10" width="15.42578125" style="2" customWidth="1"/>
    <col min="11" max="11" width="12.140625" style="2" customWidth="1"/>
    <col min="12" max="12" width="3.7109375" style="2" customWidth="1"/>
    <col min="13" max="16384" width="9.140625" style="2"/>
  </cols>
  <sheetData>
    <row r="1" spans="2:11" ht="16.5" customHeight="1">
      <c r="B1" s="75" t="s">
        <v>401</v>
      </c>
      <c r="C1" s="75"/>
      <c r="D1" s="75"/>
      <c r="E1" s="75"/>
      <c r="F1" s="75"/>
      <c r="G1" s="75"/>
      <c r="H1" s="75"/>
      <c r="I1" s="75"/>
      <c r="J1" s="75"/>
      <c r="K1" s="75"/>
    </row>
    <row r="2" spans="2:11" ht="26.25" customHeight="1"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2:11" ht="92.25" customHeight="1">
      <c r="B3" s="74" t="s">
        <v>0</v>
      </c>
      <c r="C3" s="74" t="s">
        <v>8</v>
      </c>
      <c r="D3" s="74" t="s">
        <v>360</v>
      </c>
      <c r="E3" s="74" t="s">
        <v>3</v>
      </c>
      <c r="F3" s="74"/>
      <c r="G3" s="74" t="s">
        <v>6</v>
      </c>
      <c r="H3" s="74" t="s">
        <v>4</v>
      </c>
      <c r="I3" s="74" t="s">
        <v>7</v>
      </c>
      <c r="J3" s="74" t="s">
        <v>5</v>
      </c>
      <c r="K3" s="74"/>
    </row>
    <row r="4" spans="2:11" ht="28.5">
      <c r="B4" s="74"/>
      <c r="C4" s="74"/>
      <c r="D4" s="74"/>
      <c r="E4" s="14" t="s">
        <v>361</v>
      </c>
      <c r="F4" s="14" t="s">
        <v>362</v>
      </c>
      <c r="G4" s="74"/>
      <c r="H4" s="74"/>
      <c r="I4" s="74"/>
      <c r="J4" s="14" t="s">
        <v>1</v>
      </c>
      <c r="K4" s="14" t="s">
        <v>2</v>
      </c>
    </row>
    <row r="5" spans="2:11" ht="75">
      <c r="B5" s="15" t="s">
        <v>9</v>
      </c>
      <c r="C5" s="3" t="s">
        <v>10</v>
      </c>
      <c r="D5" s="3" t="s">
        <v>343</v>
      </c>
      <c r="E5" s="39" t="s">
        <v>372</v>
      </c>
      <c r="F5" s="36">
        <v>2819</v>
      </c>
      <c r="G5" s="46" t="s">
        <v>291</v>
      </c>
      <c r="H5" s="38">
        <v>669.6</v>
      </c>
      <c r="I5" s="46" t="s">
        <v>291</v>
      </c>
      <c r="J5" s="45">
        <v>10741650.289999999</v>
      </c>
      <c r="K5" s="45">
        <v>0</v>
      </c>
    </row>
    <row r="6" spans="2:11" ht="75">
      <c r="B6" s="15" t="s">
        <v>11</v>
      </c>
      <c r="C6" s="3" t="s">
        <v>10</v>
      </c>
      <c r="D6" s="3" t="s">
        <v>344</v>
      </c>
      <c r="E6" s="34" t="s">
        <v>372</v>
      </c>
      <c r="F6" s="37">
        <v>7004</v>
      </c>
      <c r="G6" s="46" t="s">
        <v>291</v>
      </c>
      <c r="H6" s="38">
        <v>1088.9000000000001</v>
      </c>
      <c r="I6" s="46" t="s">
        <v>291</v>
      </c>
      <c r="J6" s="45">
        <v>5695542.0999999996</v>
      </c>
      <c r="K6" s="45">
        <v>19000</v>
      </c>
    </row>
    <row r="7" spans="2:11" ht="93.75">
      <c r="B7" s="15" t="s">
        <v>336</v>
      </c>
      <c r="C7" s="3" t="s">
        <v>371</v>
      </c>
      <c r="D7" s="3" t="s">
        <v>339</v>
      </c>
      <c r="E7" s="33" t="s">
        <v>369</v>
      </c>
      <c r="F7" s="37">
        <v>7313</v>
      </c>
      <c r="G7" s="46" t="s">
        <v>291</v>
      </c>
      <c r="H7" s="38">
        <v>72717.192500000005</v>
      </c>
      <c r="I7" s="46" t="s">
        <v>291</v>
      </c>
      <c r="J7" s="45">
        <v>0</v>
      </c>
      <c r="K7" s="45">
        <v>0</v>
      </c>
    </row>
    <row r="8" spans="2:11" ht="15" customHeight="1">
      <c r="B8" s="101" t="s">
        <v>345</v>
      </c>
      <c r="C8" s="103" t="s">
        <v>410</v>
      </c>
      <c r="D8" s="70" t="s">
        <v>346</v>
      </c>
      <c r="E8" s="33" t="s">
        <v>387</v>
      </c>
      <c r="F8" s="37">
        <v>29447</v>
      </c>
      <c r="G8" s="70" t="s">
        <v>291</v>
      </c>
      <c r="H8" s="97" t="s">
        <v>291</v>
      </c>
      <c r="I8" s="70" t="s">
        <v>291</v>
      </c>
      <c r="J8" s="67">
        <v>5622557.6799999997</v>
      </c>
      <c r="K8" s="67">
        <v>880000</v>
      </c>
    </row>
    <row r="9" spans="2:11" ht="32.25" customHeight="1">
      <c r="B9" s="102"/>
      <c r="C9" s="104"/>
      <c r="D9" s="71"/>
      <c r="E9" s="35" t="s">
        <v>388</v>
      </c>
      <c r="F9" s="36">
        <v>50</v>
      </c>
      <c r="G9" s="71"/>
      <c r="H9" s="98"/>
      <c r="I9" s="71"/>
      <c r="J9" s="68"/>
      <c r="K9" s="68"/>
    </row>
    <row r="10" spans="2:11" ht="30" customHeight="1">
      <c r="B10" s="101" t="s">
        <v>359</v>
      </c>
      <c r="C10" s="103" t="s">
        <v>407</v>
      </c>
      <c r="D10" s="103" t="s">
        <v>408</v>
      </c>
      <c r="E10" s="32" t="s">
        <v>389</v>
      </c>
      <c r="F10" s="36">
        <v>160</v>
      </c>
      <c r="G10" s="93" t="s">
        <v>291</v>
      </c>
      <c r="H10" s="97">
        <v>15701.9</v>
      </c>
      <c r="I10" s="70" t="s">
        <v>291</v>
      </c>
      <c r="J10" s="67">
        <v>23632.1</v>
      </c>
      <c r="K10" s="67">
        <v>0</v>
      </c>
    </row>
    <row r="11" spans="2:11" ht="15" customHeight="1">
      <c r="B11" s="107"/>
      <c r="C11" s="108"/>
      <c r="D11" s="108"/>
      <c r="E11" s="32" t="s">
        <v>395</v>
      </c>
      <c r="F11" s="36">
        <v>61</v>
      </c>
      <c r="G11" s="99"/>
      <c r="H11" s="109"/>
      <c r="I11" s="110"/>
      <c r="J11" s="111"/>
      <c r="K11" s="111"/>
    </row>
    <row r="12" spans="2:11" ht="120">
      <c r="B12" s="107"/>
      <c r="C12" s="108"/>
      <c r="D12" s="108"/>
      <c r="E12" s="32" t="s">
        <v>393</v>
      </c>
      <c r="F12" s="36">
        <v>661.7</v>
      </c>
      <c r="G12" s="99"/>
      <c r="H12" s="109"/>
      <c r="I12" s="110"/>
      <c r="J12" s="111"/>
      <c r="K12" s="111"/>
    </row>
    <row r="13" spans="2:11">
      <c r="B13" s="107"/>
      <c r="C13" s="108"/>
      <c r="D13" s="108"/>
      <c r="E13" s="32" t="s">
        <v>390</v>
      </c>
      <c r="F13" s="36">
        <v>30</v>
      </c>
      <c r="G13" s="99"/>
      <c r="H13" s="109"/>
      <c r="I13" s="110"/>
      <c r="J13" s="111"/>
      <c r="K13" s="111"/>
    </row>
    <row r="14" spans="2:11">
      <c r="B14" s="102"/>
      <c r="C14" s="104"/>
      <c r="D14" s="104"/>
      <c r="E14" s="32" t="s">
        <v>394</v>
      </c>
      <c r="F14" s="36">
        <v>77000</v>
      </c>
      <c r="G14" s="94"/>
      <c r="H14" s="98"/>
      <c r="I14" s="71"/>
      <c r="J14" s="68"/>
      <c r="K14" s="68"/>
    </row>
    <row r="15" spans="2:11" ht="29.25" customHeight="1">
      <c r="B15" s="105" t="s">
        <v>337</v>
      </c>
      <c r="C15" s="95" t="s">
        <v>370</v>
      </c>
      <c r="D15" s="95" t="s">
        <v>338</v>
      </c>
      <c r="E15" s="33" t="s">
        <v>367</v>
      </c>
      <c r="F15" s="36">
        <v>7</v>
      </c>
      <c r="G15" s="70" t="s">
        <v>291</v>
      </c>
      <c r="H15" s="97">
        <v>185.04</v>
      </c>
      <c r="I15" s="70" t="s">
        <v>291</v>
      </c>
      <c r="J15" s="67">
        <v>39765977.640000001</v>
      </c>
      <c r="K15" s="67">
        <v>0</v>
      </c>
    </row>
    <row r="16" spans="2:11" ht="21.75" customHeight="1">
      <c r="B16" s="106"/>
      <c r="C16" s="96"/>
      <c r="D16" s="96"/>
      <c r="E16" s="33" t="s">
        <v>368</v>
      </c>
      <c r="F16" s="36">
        <v>0</v>
      </c>
      <c r="G16" s="71"/>
      <c r="H16" s="98"/>
      <c r="I16" s="71"/>
      <c r="J16" s="68"/>
      <c r="K16" s="68"/>
    </row>
    <row r="17" spans="2:11">
      <c r="B17" s="5"/>
      <c r="C17" s="6"/>
      <c r="D17" s="6"/>
      <c r="E17" s="7"/>
      <c r="F17" s="7"/>
      <c r="G17" s="7"/>
      <c r="H17" s="8"/>
      <c r="I17" s="7"/>
      <c r="J17" s="7"/>
      <c r="K17" s="7"/>
    </row>
    <row r="18" spans="2:11">
      <c r="B18" s="5"/>
      <c r="C18" s="6"/>
      <c r="D18" s="6"/>
      <c r="E18" s="7"/>
      <c r="F18" s="7"/>
      <c r="G18" s="7"/>
      <c r="H18" s="8"/>
      <c r="I18" s="7"/>
      <c r="J18" s="7"/>
      <c r="K18" s="7"/>
    </row>
    <row r="19" spans="2:11">
      <c r="B19" s="5"/>
      <c r="C19" s="6"/>
      <c r="D19" s="6"/>
      <c r="E19" s="7"/>
      <c r="F19" s="7"/>
      <c r="G19" s="7"/>
      <c r="H19" s="8"/>
      <c r="I19" s="7"/>
      <c r="J19" s="7"/>
      <c r="K19" s="7"/>
    </row>
    <row r="20" spans="2:11">
      <c r="B20" s="5"/>
      <c r="C20" s="6"/>
      <c r="D20" s="6"/>
      <c r="E20" s="7"/>
      <c r="F20" s="7"/>
      <c r="G20" s="7"/>
      <c r="H20" s="8"/>
      <c r="I20" s="7"/>
      <c r="J20" s="7"/>
      <c r="K20" s="7"/>
    </row>
    <row r="21" spans="2:11">
      <c r="B21" s="5"/>
      <c r="C21" s="6"/>
      <c r="D21" s="6"/>
      <c r="E21" s="7"/>
      <c r="F21" s="7"/>
      <c r="G21" s="7"/>
      <c r="H21" s="8"/>
      <c r="I21" s="7"/>
      <c r="J21" s="7"/>
      <c r="K21" s="7"/>
    </row>
  </sheetData>
  <mergeCells count="33">
    <mergeCell ref="B1:K2"/>
    <mergeCell ref="J3:K3"/>
    <mergeCell ref="B3:B4"/>
    <mergeCell ref="C3:C4"/>
    <mergeCell ref="D3:D4"/>
    <mergeCell ref="J15:J16"/>
    <mergeCell ref="K15:K16"/>
    <mergeCell ref="E3:F3"/>
    <mergeCell ref="G3:G4"/>
    <mergeCell ref="H3:H4"/>
    <mergeCell ref="I3:I4"/>
    <mergeCell ref="I8:I9"/>
    <mergeCell ref="J8:J9"/>
    <mergeCell ref="K8:K9"/>
    <mergeCell ref="I10:I14"/>
    <mergeCell ref="J10:J14"/>
    <mergeCell ref="K10:K14"/>
    <mergeCell ref="G15:G16"/>
    <mergeCell ref="H15:H16"/>
    <mergeCell ref="H8:H9"/>
    <mergeCell ref="B8:B9"/>
    <mergeCell ref="C8:C9"/>
    <mergeCell ref="D8:D9"/>
    <mergeCell ref="G8:G9"/>
    <mergeCell ref="I15:I16"/>
    <mergeCell ref="B15:B16"/>
    <mergeCell ref="C15:C16"/>
    <mergeCell ref="D15:D16"/>
    <mergeCell ref="B10:B14"/>
    <mergeCell ref="C10:C14"/>
    <mergeCell ref="D10:D14"/>
    <mergeCell ref="G10:G14"/>
    <mergeCell ref="H10:H14"/>
  </mergeCells>
  <pageMargins left="0.19685039370078741" right="0.19685039370078741" top="0.19685039370078741" bottom="0.19685039370078741" header="0.19685039370078741" footer="0.19685039370078741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образование</vt:lpstr>
      <vt:lpstr>соц защита населения</vt:lpstr>
      <vt:lpstr>культура</vt:lpstr>
      <vt:lpstr>спорт</vt:lpstr>
      <vt:lpstr>прочие</vt:lpstr>
      <vt:lpstr>культура!Область_печати</vt:lpstr>
      <vt:lpstr>образование!Область_печати</vt:lpstr>
      <vt:lpstr>прочие!Область_печати</vt:lpstr>
      <vt:lpstr>'соц защита населения'!Область_печати</vt:lpstr>
      <vt:lpstr>спорт!Область_печати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2023-02-01T09:40:27Z</dcterms:modified>
</cp:coreProperties>
</file>